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Read me" state="visible" r:id="rId4"/>
    <sheet sheetId="2" name="Settings" state="visible" r:id="rId5"/>
    <sheet sheetId="3" name="Receipts" state="visible" r:id="rId6"/>
    <sheet sheetId="4" name="Payments" state="visible" r:id="rId7"/>
    <sheet sheetId="5" name="Summary" state="visible" r:id="rId8"/>
    <sheet sheetId="6" name="Variance log" state="visible" r:id="rId9"/>
    <sheet sheetId="7" name="Statutory calendar" state="visible" r:id="rId10"/>
  </sheets>
  <calcPr calcId="171027" fullCalcOnLoad="1"/>
</workbook>
</file>

<file path=xl/sharedStrings.xml><?xml version="1.0" encoding="utf-8"?>
<sst xmlns="http://schemas.openxmlformats.org/spreadsheetml/2006/main" count="167" uniqueCount="121">
  <si>
    <t>13-week cash flow forecast</t>
  </si>
  <si>
    <t>Free from Simplify, withsimplify.in/templates/13-week-cash-flow</t>
  </si>
  <si>
    <t>HOW TO USE IT</t>
  </si>
  <si>
    <t>1. Settings: enter the Monday your forecast starts, your opening bank balance across all accounts, and the minimum cash line you never want to go below.</t>
  </si>
  <si>
    <t>2. Receipts: one row per customer or expected receipt. Mark each as Certain, Likely or Hopeful, and put the amount in the week you really expect the money, not the week it is due.</t>
  </si>
  <si>
    <t>3. Payments: fill the weeks for payroll, statutory dues, vendors and everything else. The statutory calendar sheet lists the usual dates.</t>
  </si>
  <si>
    <t>4. Summary reads both sheets and shows closing cash each week, on all receipts and on certain receipts only. Any week below your minimum is flagged.</t>
  </si>
  <si>
    <t>5. Every Monday, move last week's actuals into the variance log, delete the week that has gone, and add a new week at the end.</t>
  </si>
  <si>
    <t/>
  </si>
  <si>
    <t>THINGS TO KNOW</t>
  </si>
  <si>
    <t>Amounts are in rupees. Enter receipts net of TDS your customers deduct, because that is what reaches the bank.</t>
  </si>
  <si>
    <t>GST you collect is not your money. It appears as a receipt and then leaves again as a payment, usually by the 20th of the following month.</t>
  </si>
  <si>
    <t>The example figures belong to a fictional company. Replace them.</t>
  </si>
  <si>
    <t>The certain-only line is the one to plan against. Forecasts fail on optimistic receipts far more often than on unexpected costs.</t>
  </si>
  <si>
    <t>Guide to using this template: withsimplify.in/templates/13-week-cash-flow</t>
  </si>
  <si>
    <t>Settings</t>
  </si>
  <si>
    <t>Week 1 starts on</t>
  </si>
  <si>
    <t>A Monday. Week dates on the summary follow from this.</t>
  </si>
  <si>
    <t>Opening bank balance</t>
  </si>
  <si>
    <t>Reconciled, across every bank account, gateway and wallet.</t>
  </si>
  <si>
    <t>Minimum cash line</t>
  </si>
  <si>
    <t>The balance you never want to fall below. Often one payroll plus the statutory dues that follow it.</t>
  </si>
  <si>
    <t>Expected receipts</t>
  </si>
  <si>
    <t>Rupees, net of TDS. Put the money in the week you really expect it.</t>
  </si>
  <si>
    <t>Customer or source</t>
  </si>
  <si>
    <t>Confidence</t>
  </si>
  <si>
    <t>W1</t>
  </si>
  <si>
    <t>W2</t>
  </si>
  <si>
    <t>W3</t>
  </si>
  <si>
    <t>W4</t>
  </si>
  <si>
    <t>W5</t>
  </si>
  <si>
    <t>W6</t>
  </si>
  <si>
    <t>W7</t>
  </si>
  <si>
    <t>W8</t>
  </si>
  <si>
    <t>W9</t>
  </si>
  <si>
    <t>W10</t>
  </si>
  <si>
    <t>W11</t>
  </si>
  <si>
    <t>W12</t>
  </si>
  <si>
    <t>W13</t>
  </si>
  <si>
    <t>Total</t>
  </si>
  <si>
    <t>Customer A, invoice 104</t>
  </si>
  <si>
    <t>Certain</t>
  </si>
  <si>
    <t>Customer B, invoice 109</t>
  </si>
  <si>
    <t>Customer C, retainer</t>
  </si>
  <si>
    <t>Customer D, invoice 112</t>
  </si>
  <si>
    <t>Likely</t>
  </si>
  <si>
    <t>Customer E, milestone 2</t>
  </si>
  <si>
    <t>Customer F, new order</t>
  </si>
  <si>
    <t>Hopeful</t>
  </si>
  <si>
    <t>Customer G, invoice 118</t>
  </si>
  <si>
    <t>Customer H, invoice 121</t>
  </si>
  <si>
    <t>Customer J, support renewal</t>
  </si>
  <si>
    <t>Card and UPI settlements</t>
  </si>
  <si>
    <t>All receipts</t>
  </si>
  <si>
    <t>Certain receipts only</t>
  </si>
  <si>
    <t>Payments</t>
  </si>
  <si>
    <t>Rupees. Statutory dates are listed on the calendar sheet.</t>
  </si>
  <si>
    <t>Payment</t>
  </si>
  <si>
    <t>Type</t>
  </si>
  <si>
    <t>Salaries</t>
  </si>
  <si>
    <t>Payroll</t>
  </si>
  <si>
    <t>TDS deposit</t>
  </si>
  <si>
    <t>Statutory</t>
  </si>
  <si>
    <t>PF and ESIC</t>
  </si>
  <si>
    <t>GST payment</t>
  </si>
  <si>
    <t>Rent</t>
  </si>
  <si>
    <t>Fixed</t>
  </si>
  <si>
    <t>Cloud and software</t>
  </si>
  <si>
    <t>Vendors and contractors</t>
  </si>
  <si>
    <t>Variable</t>
  </si>
  <si>
    <t>Marketing</t>
  </si>
  <si>
    <t>Professional fees</t>
  </si>
  <si>
    <t>All payments</t>
  </si>
  <si>
    <t>13 weeks of cash</t>
  </si>
  <si>
    <t>Calculated. The certain-only line is the one to plan against.</t>
  </si>
  <si>
    <t>Week starting</t>
  </si>
  <si>
    <t>Opening balance</t>
  </si>
  <si>
    <t>Receipts, all</t>
  </si>
  <si>
    <t>Receipts, certain only</t>
  </si>
  <si>
    <t>Net movement, all receipts</t>
  </si>
  <si>
    <t>Closing balance, all receipts</t>
  </si>
  <si>
    <t>Closing balance, certain only</t>
  </si>
  <si>
    <t>Check</t>
  </si>
  <si>
    <t>Lowest closing balance on certain receipts</t>
  </si>
  <si>
    <t>Weeks below the minimum line</t>
  </si>
  <si>
    <t>Variance log</t>
  </si>
  <si>
    <t>Each Monday, record what actually happened in the week that has gone.</t>
  </si>
  <si>
    <t>Week</t>
  </si>
  <si>
    <t>Item</t>
  </si>
  <si>
    <t>Forecast</t>
  </si>
  <si>
    <t>Actual</t>
  </si>
  <si>
    <t>Difference</t>
  </si>
  <si>
    <t>Why, and what it changes</t>
  </si>
  <si>
    <t>Purchase order reference missing. Resent; now expected in week 4.</t>
  </si>
  <si>
    <t>Usual statutory dates</t>
  </si>
  <si>
    <t>As of September 2026. Confirm what applies to you with your CA.</t>
  </si>
  <si>
    <t>Payment or return</t>
  </si>
  <si>
    <t>Usual due date</t>
  </si>
  <si>
    <t>Notes</t>
  </si>
  <si>
    <t>7th of the following month</t>
  </si>
  <si>
    <t>March deductions by 30 April</t>
  </si>
  <si>
    <t>PF and ESIC contributions</t>
  </si>
  <si>
    <t>15th of the following month</t>
  </si>
  <si>
    <t>Employer and employee shares together</t>
  </si>
  <si>
    <t>GST payment and GSTR-3B</t>
  </si>
  <si>
    <t>20th of the following month</t>
  </si>
  <si>
    <t>Monthly filers. QRMP filers pay by challan on other dates</t>
  </si>
  <si>
    <t>GSTR-1</t>
  </si>
  <si>
    <t>11th of the following month</t>
  </si>
  <si>
    <t>Monthly filers</t>
  </si>
  <si>
    <t>TDS return</t>
  </si>
  <si>
    <t>Quarterly</t>
  </si>
  <si>
    <t>Check dates with your CA</t>
  </si>
  <si>
    <t>Professional tax</t>
  </si>
  <si>
    <t>Depends on the state</t>
  </si>
  <si>
    <t>Karnataka monthly; Kerala half-yearly through local bodies</t>
  </si>
  <si>
    <t>Advance tax</t>
  </si>
  <si>
    <t>15 Jun, 15 Sep, 15 Dec, 15 Mar</t>
  </si>
  <si>
    <t>If the company expects to be profitable</t>
  </si>
  <si>
    <t>Your own payroll date</t>
  </si>
  <si>
    <t>Wage payment deadlines are set by the Code on Wages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</si>
</sst>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dd mmm yyyy"/>
    <numFmt numFmtId="165" formatCode="#,##0;[Red]-#,##0"/>
    <numFmt numFmtId="166" formatCode="dd mmm"/>
  </numFmts>
  <fonts count="7" x14ac:knownFonts="1">
    <font>
      <color theme="1"/>
      <family val="2"/>
      <scheme val="minor"/>
      <sz val="11"/>
      <name val="Calibri"/>
    </font>
    <font>
      <b/>
      <color rgb="FF121316"/>
      <sz val="16"/>
    </font>
    <font>
      <color rgb="FF6B6B6B"/>
      <sz val="10"/>
    </font>
    <font>
      <b/>
    </font>
    <font>
      <color rgb="FF6B6B6B"/>
    </font>
    <font>
      <b/>
      <color rgb="FFFFFFFF"/>
    </font>
    <font>
      <b/>
      <color rgb="FFB42318"/>
    </font>
  </fonts>
  <fills count="4">
    <fill>
      <patternFill patternType="none"/>
    </fill>
    <fill>
      <patternFill patternType="gray125"/>
    </fill>
    <fill>
      <patternFill patternType="solid">
        <fgColor rgb="FFF1F8D0"/>
      </patternFill>
    </fill>
    <fill>
      <patternFill patternType="solid">
        <fgColor rgb="FF121316"/>
      </patternFill>
    </fill>
  </fills>
  <borders count="1">
    <border>
      <left/>
      <right/>
      <top/>
      <bottom/>
      <diagonal/>
    </border>
  </borders>
  <cellStyleXfs count="1">
    <xf numFmtId="0" fontId="0" fillId="0" borderId="0"/>
  </cellStyleXfs>
  <cellXfs count="15">
    <xf numFmtId="0" fontId="0" fillId="0" borderId="0" xfId="0"/>
    <xf numFmtId="0" fontId="1" fillId="0" borderId="0" xfId="0" applyFont="1"/>
    <xf numFmtId="0" fontId="2" fillId="0" borderId="0" xfId="0" applyFont="1" applyAlignment="1"/>
    <xf numFmtId="0" fontId="3" fillId="0" borderId="0" xfId="0" applyFont="1" applyAlignment="1">
      <alignment vertical="top" wrapText="1"/>
    </xf>
    <xf numFmtId="0" fontId="0" fillId="0" borderId="0" xfId="0" applyAlignment="1">
      <alignment vertical="top" wrapText="1"/>
    </xf>
    <xf numFmtId="164" fontId="0" fillId="2" borderId="0" xfId="0" applyNumberFormat="1" applyFill="1"/>
    <xf numFmtId="0" fontId="4" fillId="0" borderId="0" xfId="0" applyFont="1" applyAlignment="1">
      <alignment wrapText="1"/>
    </xf>
    <xf numFmtId="165" fontId="0" fillId="2" borderId="0" xfId="0" applyNumberFormat="1" applyFill="1"/>
    <xf numFmtId="0" fontId="5" fillId="3" borderId="0" xfId="0" applyFont="1" applyFill="1" applyAlignment="1">
      <alignment vertical="center" wrapText="1"/>
    </xf>
    <xf numFmtId="0" fontId="0" fillId="2" borderId="0" xfId="0" applyFill="1"/>
    <xf numFmtId="165" fontId="0" fillId="0" borderId="0" xfId="0" applyNumberFormat="1"/>
    <xf numFmtId="0" fontId="3" fillId="0" borderId="0" xfId="0" applyFont="1"/>
    <xf numFmtId="165" fontId="3" fillId="0" borderId="0" xfId="0" applyNumberFormat="1" applyFont="1"/>
    <xf numFmtId="166" fontId="3" fillId="0" borderId="0" xfId="0" applyNumberFormat="1" applyFont="1"/>
    <xf numFmtId="49" fontId="6" fillId="0" borderId="0" xfId="0" applyNumberFormat="1"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8F850"/>
  </sheetPr>
  <dimension ref="A1:A17"/>
  <sheetViews>
    <sheetView workbookViewId="0" showGridLines="0"/>
  </sheetViews>
  <sheetFormatPr defaultRowHeight="15" outlineLevelRow="0" outlineLevelCol="0" x14ac:dyDescent="55"/>
  <cols>
    <col min="1" max="1" width="110" customWidth="1"/>
  </cols>
  <sheetData>
    <row r="1" spans="1:1" x14ac:dyDescent="0.25">
      <c r="A1" s="1" t="s">
        <v>0</v>
      </c>
    </row>
    <row r="2" spans="1:1" x14ac:dyDescent="0.25">
      <c r="A2" s="2" t="s">
        <v>1</v>
      </c>
    </row>
    <row r="4" spans="1:1" x14ac:dyDescent="0.25">
      <c r="A4" s="3" t="s">
        <v>2</v>
      </c>
    </row>
    <row r="5" spans="1:1" x14ac:dyDescent="0.25">
      <c r="A5" s="4" t="s">
        <v>3</v>
      </c>
    </row>
    <row r="6" spans="1:1" x14ac:dyDescent="0.25">
      <c r="A6" s="4" t="s">
        <v>4</v>
      </c>
    </row>
    <row r="7" spans="1:1" x14ac:dyDescent="0.25">
      <c r="A7" s="4" t="s">
        <v>5</v>
      </c>
    </row>
    <row r="8" spans="1:1" x14ac:dyDescent="0.25">
      <c r="A8" s="4" t="s">
        <v>6</v>
      </c>
    </row>
    <row r="9" spans="1:1" x14ac:dyDescent="0.25">
      <c r="A9" s="4" t="s">
        <v>7</v>
      </c>
    </row>
    <row r="10" spans="1:1" x14ac:dyDescent="0.25">
      <c r="A10" s="4" t="s">
        <v>8</v>
      </c>
    </row>
    <row r="11" spans="1:1" x14ac:dyDescent="0.25">
      <c r="A11" s="3" t="s">
        <v>9</v>
      </c>
    </row>
    <row r="12" spans="1:1" x14ac:dyDescent="0.25">
      <c r="A12" s="4" t="s">
        <v>10</v>
      </c>
    </row>
    <row r="13" spans="1:1" x14ac:dyDescent="0.25">
      <c r="A13" s="4" t="s">
        <v>11</v>
      </c>
    </row>
    <row r="14" spans="1:1" x14ac:dyDescent="0.25">
      <c r="A14" s="4" t="s">
        <v>12</v>
      </c>
    </row>
    <row r="15" spans="1:1" x14ac:dyDescent="0.25">
      <c r="A15" s="4" t="s">
        <v>13</v>
      </c>
    </row>
    <row r="16" spans="1:1" x14ac:dyDescent="0.25">
      <c r="A16" s="4" t="s">
        <v>8</v>
      </c>
    </row>
    <row r="17" spans="1:1" x14ac:dyDescent="0.25">
      <c r="A17" s="4" t="s">
        <v>14</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21316"/>
  </sheetPr>
  <dimension ref="A1:C6"/>
  <sheetViews>
    <sheetView workbookViewId="0" showGridLines="0"/>
  </sheetViews>
  <sheetFormatPr defaultRowHeight="15" outlineLevelRow="0" outlineLevelCol="0" x14ac:dyDescent="55"/>
  <cols>
    <col min="1" max="1" width="46" customWidth="1"/>
    <col min="2" max="2" width="18" customWidth="1"/>
    <col min="3" max="3" width="52" customWidth="1"/>
  </cols>
  <sheetData>
    <row r="1" spans="1:1" x14ac:dyDescent="0.25">
      <c r="A1" s="1" t="s">
        <v>15</v>
      </c>
    </row>
    <row r="4" spans="1:3" x14ac:dyDescent="0.25">
      <c r="A4" t="s">
        <v>16</v>
      </c>
      <c r="B4" s="5">
        <v>46286</v>
      </c>
      <c r="C4" s="6" t="s">
        <v>17</v>
      </c>
    </row>
    <row r="5" spans="1:3" x14ac:dyDescent="0.25">
      <c r="A5" t="s">
        <v>18</v>
      </c>
      <c r="B5" s="7">
        <v>4600000</v>
      </c>
      <c r="C5" s="6" t="s">
        <v>19</v>
      </c>
    </row>
    <row r="6" spans="1:3" x14ac:dyDescent="0.25">
      <c r="A6" t="s">
        <v>20</v>
      </c>
      <c r="B6" s="7">
        <v>1500000</v>
      </c>
      <c r="C6" s="6" t="s">
        <v>21</v>
      </c>
    </row>
  </sheetData>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21316"/>
  </sheetPr>
  <dimension ref="A1:P31"/>
  <sheetViews>
    <sheetView workbookViewId="0" showGridLines="0">
      <pane xSplit="2" ySplit="4" topLeftCell="C5" activePane="bottomRight" state="frozen"/>
      <selection pane="bottomRight"/>
    </sheetView>
  </sheetViews>
  <sheetFormatPr defaultRowHeight="15" outlineLevelRow="0" outlineLevelCol="0" x14ac:dyDescent="55"/>
  <cols>
    <col min="1" max="1" width="30" customWidth="1"/>
    <col min="2" max="2" width="14" customWidth="1"/>
    <col min="3" max="15" width="11" customWidth="1"/>
    <col min="16" max="16" width="13" customWidth="1"/>
  </cols>
  <sheetData>
    <row r="1" spans="1:1" x14ac:dyDescent="0.25">
      <c r="A1" s="1" t="s">
        <v>22</v>
      </c>
    </row>
    <row r="2" spans="1:1" x14ac:dyDescent="0.25">
      <c r="A2" s="2" t="s">
        <v>23</v>
      </c>
    </row>
    <row r="4" ht="22" customHeight="1" spans="1:16" x14ac:dyDescent="0.25">
      <c r="A4" s="8" t="s">
        <v>24</v>
      </c>
      <c r="B4" s="8" t="s">
        <v>25</v>
      </c>
      <c r="C4" s="8" t="s">
        <v>26</v>
      </c>
      <c r="D4" s="8" t="s">
        <v>27</v>
      </c>
      <c r="E4" s="8" t="s">
        <v>28</v>
      </c>
      <c r="F4" s="8" t="s">
        <v>29</v>
      </c>
      <c r="G4" s="8" t="s">
        <v>30</v>
      </c>
      <c r="H4" s="8" t="s">
        <v>31</v>
      </c>
      <c r="I4" s="8" t="s">
        <v>32</v>
      </c>
      <c r="J4" s="8" t="s">
        <v>33</v>
      </c>
      <c r="K4" s="8" t="s">
        <v>34</v>
      </c>
      <c r="L4" s="8" t="s">
        <v>35</v>
      </c>
      <c r="M4" s="8" t="s">
        <v>36</v>
      </c>
      <c r="N4" s="8" t="s">
        <v>37</v>
      </c>
      <c r="O4" s="8" t="s">
        <v>38</v>
      </c>
      <c r="P4" s="8" t="s">
        <v>39</v>
      </c>
    </row>
    <row r="5" spans="1:16" x14ac:dyDescent="0.25">
      <c r="A5" s="9" t="s">
        <v>40</v>
      </c>
      <c r="B5" s="9" t="s">
        <v>41</v>
      </c>
      <c r="C5" s="7">
        <v>1250000</v>
      </c>
      <c r="D5" s="7"/>
      <c r="E5" s="7"/>
      <c r="F5" s="7"/>
      <c r="G5" s="7"/>
      <c r="H5" s="7"/>
      <c r="I5" s="7"/>
      <c r="J5" s="7"/>
      <c r="K5" s="7">
        <v>1400000</v>
      </c>
      <c r="L5" s="7"/>
      <c r="M5" s="7"/>
      <c r="N5" s="7"/>
      <c r="O5" s="7"/>
      <c r="P5" s="10">
        <f>SUM(C5:O5)</f>
      </c>
    </row>
    <row r="6" spans="1:16" x14ac:dyDescent="0.25">
      <c r="A6" s="9" t="s">
        <v>42</v>
      </c>
      <c r="B6" s="9" t="s">
        <v>41</v>
      </c>
      <c r="C6" s="7"/>
      <c r="D6" s="7">
        <v>800000</v>
      </c>
      <c r="E6" s="7"/>
      <c r="F6" s="7"/>
      <c r="G6" s="7"/>
      <c r="H6" s="7"/>
      <c r="I6" s="7"/>
      <c r="J6" s="7"/>
      <c r="K6" s="7"/>
      <c r="L6" s="7">
        <v>800000</v>
      </c>
      <c r="M6" s="7"/>
      <c r="N6" s="7"/>
      <c r="O6" s="7"/>
      <c r="P6" s="10">
        <f>SUM(C6:O6)</f>
      </c>
    </row>
    <row r="7" spans="1:16" x14ac:dyDescent="0.25">
      <c r="A7" s="9" t="s">
        <v>43</v>
      </c>
      <c r="B7" s="9" t="s">
        <v>41</v>
      </c>
      <c r="C7" s="7"/>
      <c r="D7" s="7">
        <v>400000</v>
      </c>
      <c r="E7" s="7"/>
      <c r="F7" s="7"/>
      <c r="G7" s="7"/>
      <c r="H7" s="7">
        <v>400000</v>
      </c>
      <c r="I7" s="7"/>
      <c r="J7" s="7"/>
      <c r="K7" s="7"/>
      <c r="L7" s="7">
        <v>400000</v>
      </c>
      <c r="M7" s="7"/>
      <c r="N7" s="7"/>
      <c r="O7" s="7"/>
      <c r="P7" s="10">
        <f>SUM(C7:O7)</f>
      </c>
    </row>
    <row r="8" spans="1:16" x14ac:dyDescent="0.25">
      <c r="A8" s="9" t="s">
        <v>44</v>
      </c>
      <c r="B8" s="9" t="s">
        <v>45</v>
      </c>
      <c r="C8" s="7"/>
      <c r="D8" s="7"/>
      <c r="E8" s="7"/>
      <c r="F8" s="7">
        <v>600000</v>
      </c>
      <c r="G8" s="7"/>
      <c r="H8" s="7"/>
      <c r="I8" s="7"/>
      <c r="J8" s="7"/>
      <c r="K8" s="7"/>
      <c r="L8" s="7"/>
      <c r="M8" s="7"/>
      <c r="N8" s="7">
        <v>600000</v>
      </c>
      <c r="O8" s="7"/>
      <c r="P8" s="10">
        <f>SUM(C8:O8)</f>
      </c>
    </row>
    <row r="9" spans="1:16" x14ac:dyDescent="0.25">
      <c r="A9" s="9" t="s">
        <v>46</v>
      </c>
      <c r="B9" s="9" t="s">
        <v>45</v>
      </c>
      <c r="C9" s="7"/>
      <c r="D9" s="7"/>
      <c r="E9" s="7"/>
      <c r="F9" s="7"/>
      <c r="G9" s="7"/>
      <c r="H9" s="7">
        <v>1800000</v>
      </c>
      <c r="I9" s="7"/>
      <c r="J9" s="7"/>
      <c r="K9" s="7"/>
      <c r="L9" s="7"/>
      <c r="M9" s="7"/>
      <c r="N9" s="7"/>
      <c r="O9" s="7"/>
      <c r="P9" s="10">
        <f>SUM(C9:O9)</f>
      </c>
    </row>
    <row r="10" spans="1:16" x14ac:dyDescent="0.25">
      <c r="A10" s="9" t="s">
        <v>47</v>
      </c>
      <c r="B10" s="9" t="s">
        <v>48</v>
      </c>
      <c r="C10" s="7"/>
      <c r="D10" s="7"/>
      <c r="E10" s="7"/>
      <c r="F10" s="7"/>
      <c r="G10" s="7"/>
      <c r="H10" s="7"/>
      <c r="I10" s="7"/>
      <c r="J10" s="7">
        <v>900000</v>
      </c>
      <c r="K10" s="7"/>
      <c r="L10" s="7"/>
      <c r="M10" s="7"/>
      <c r="N10" s="7"/>
      <c r="O10" s="7"/>
      <c r="P10" s="10">
        <f>SUM(C10:O10)</f>
      </c>
    </row>
    <row r="11" spans="1:16" x14ac:dyDescent="0.25">
      <c r="A11" s="9" t="s">
        <v>49</v>
      </c>
      <c r="B11" s="9" t="s">
        <v>41</v>
      </c>
      <c r="C11" s="7"/>
      <c r="D11" s="7"/>
      <c r="E11" s="7">
        <v>1400000</v>
      </c>
      <c r="F11" s="7"/>
      <c r="G11" s="7"/>
      <c r="H11" s="7"/>
      <c r="I11" s="7"/>
      <c r="J11" s="7"/>
      <c r="K11" s="7"/>
      <c r="L11" s="7"/>
      <c r="M11" s="7">
        <v>1600000</v>
      </c>
      <c r="N11" s="7"/>
      <c r="O11" s="7"/>
      <c r="P11" s="10">
        <f>SUM(C11:O11)</f>
      </c>
    </row>
    <row r="12" spans="1:16" x14ac:dyDescent="0.25">
      <c r="A12" s="9" t="s">
        <v>50</v>
      </c>
      <c r="B12" s="9" t="s">
        <v>41</v>
      </c>
      <c r="C12" s="7"/>
      <c r="D12" s="7"/>
      <c r="E12" s="7"/>
      <c r="F12" s="7"/>
      <c r="G12" s="7">
        <v>1200000</v>
      </c>
      <c r="H12" s="7"/>
      <c r="I12" s="7"/>
      <c r="J12" s="7"/>
      <c r="K12" s="7"/>
      <c r="L12" s="7"/>
      <c r="M12" s="7"/>
      <c r="N12" s="7"/>
      <c r="O12" s="7">
        <v>1200000</v>
      </c>
      <c r="P12" s="10">
        <f>SUM(C12:O12)</f>
      </c>
    </row>
    <row r="13" spans="1:16" x14ac:dyDescent="0.25">
      <c r="A13" s="9" t="s">
        <v>51</v>
      </c>
      <c r="B13" s="9" t="s">
        <v>45</v>
      </c>
      <c r="C13" s="7"/>
      <c r="D13" s="7"/>
      <c r="E13" s="7"/>
      <c r="F13" s="7"/>
      <c r="G13" s="7"/>
      <c r="H13" s="7"/>
      <c r="I13" s="7">
        <v>900000</v>
      </c>
      <c r="J13" s="7"/>
      <c r="K13" s="7"/>
      <c r="L13" s="7"/>
      <c r="M13" s="7"/>
      <c r="N13" s="7"/>
      <c r="O13" s="7"/>
      <c r="P13" s="10">
        <f>SUM(C13:O13)</f>
      </c>
    </row>
    <row r="14" spans="1:16" x14ac:dyDescent="0.25">
      <c r="A14" s="9" t="s">
        <v>52</v>
      </c>
      <c r="B14" s="9" t="s">
        <v>41</v>
      </c>
      <c r="C14" s="7">
        <v>350000</v>
      </c>
      <c r="D14" s="7">
        <v>350000</v>
      </c>
      <c r="E14" s="7">
        <v>350000</v>
      </c>
      <c r="F14" s="7">
        <v>350000</v>
      </c>
      <c r="G14" s="7">
        <v>350000</v>
      </c>
      <c r="H14" s="7">
        <v>350000</v>
      </c>
      <c r="I14" s="7">
        <v>350000</v>
      </c>
      <c r="J14" s="7">
        <v>350000</v>
      </c>
      <c r="K14" s="7">
        <v>350000</v>
      </c>
      <c r="L14" s="7">
        <v>350000</v>
      </c>
      <c r="M14" s="7">
        <v>350000</v>
      </c>
      <c r="N14" s="7">
        <v>350000</v>
      </c>
      <c r="O14" s="7">
        <v>350000</v>
      </c>
      <c r="P14" s="10">
        <f>SUM(C14:O14)</f>
      </c>
    </row>
    <row r="15" spans="1:16" x14ac:dyDescent="0.25">
      <c r="A15" s="9"/>
      <c r="B15" s="9"/>
      <c r="C15" s="7"/>
      <c r="D15" s="7"/>
      <c r="E15" s="7"/>
      <c r="F15" s="7"/>
      <c r="G15" s="7"/>
      <c r="H15" s="7"/>
      <c r="I15" s="7"/>
      <c r="J15" s="7"/>
      <c r="K15" s="7"/>
      <c r="L15" s="7"/>
      <c r="M15" s="7"/>
      <c r="N15" s="7"/>
      <c r="O15" s="7"/>
      <c r="P15" s="10">
        <f>SUM(C15:O15)</f>
      </c>
    </row>
    <row r="16" spans="1:16" x14ac:dyDescent="0.25">
      <c r="A16" s="9"/>
      <c r="B16" s="9"/>
      <c r="C16" s="7"/>
      <c r="D16" s="7"/>
      <c r="E16" s="7"/>
      <c r="F16" s="7"/>
      <c r="G16" s="7"/>
      <c r="H16" s="7"/>
      <c r="I16" s="7"/>
      <c r="J16" s="7"/>
      <c r="K16" s="7"/>
      <c r="L16" s="7"/>
      <c r="M16" s="7"/>
      <c r="N16" s="7"/>
      <c r="O16" s="7"/>
      <c r="P16" s="10">
        <f>SUM(C16:O16)</f>
      </c>
    </row>
    <row r="17" spans="1:16" x14ac:dyDescent="0.25">
      <c r="A17" s="9"/>
      <c r="B17" s="9"/>
      <c r="C17" s="7"/>
      <c r="D17" s="7"/>
      <c r="E17" s="7"/>
      <c r="F17" s="7"/>
      <c r="G17" s="7"/>
      <c r="H17" s="7"/>
      <c r="I17" s="7"/>
      <c r="J17" s="7"/>
      <c r="K17" s="7"/>
      <c r="L17" s="7"/>
      <c r="M17" s="7"/>
      <c r="N17" s="7"/>
      <c r="O17" s="7"/>
      <c r="P17" s="10">
        <f>SUM(C17:O17)</f>
      </c>
    </row>
    <row r="18" spans="1:16" x14ac:dyDescent="0.25">
      <c r="A18" s="9"/>
      <c r="B18" s="9"/>
      <c r="C18" s="7"/>
      <c r="D18" s="7"/>
      <c r="E18" s="7"/>
      <c r="F18" s="7"/>
      <c r="G18" s="7"/>
      <c r="H18" s="7"/>
      <c r="I18" s="7"/>
      <c r="J18" s="7"/>
      <c r="K18" s="7"/>
      <c r="L18" s="7"/>
      <c r="M18" s="7"/>
      <c r="N18" s="7"/>
      <c r="O18" s="7"/>
      <c r="P18" s="10">
        <f>SUM(C18:O18)</f>
      </c>
    </row>
    <row r="19" spans="1:16" x14ac:dyDescent="0.25">
      <c r="A19" s="9"/>
      <c r="B19" s="9"/>
      <c r="C19" s="7"/>
      <c r="D19" s="7"/>
      <c r="E19" s="7"/>
      <c r="F19" s="7"/>
      <c r="G19" s="7"/>
      <c r="H19" s="7"/>
      <c r="I19" s="7"/>
      <c r="J19" s="7"/>
      <c r="K19" s="7"/>
      <c r="L19" s="7"/>
      <c r="M19" s="7"/>
      <c r="N19" s="7"/>
      <c r="O19" s="7"/>
      <c r="P19" s="10">
        <f>SUM(C19:O19)</f>
      </c>
    </row>
    <row r="20" spans="1:16" x14ac:dyDescent="0.25">
      <c r="A20" s="9"/>
      <c r="B20" s="9"/>
      <c r="C20" s="7"/>
      <c r="D20" s="7"/>
      <c r="E20" s="7"/>
      <c r="F20" s="7"/>
      <c r="G20" s="7"/>
      <c r="H20" s="7"/>
      <c r="I20" s="7"/>
      <c r="J20" s="7"/>
      <c r="K20" s="7"/>
      <c r="L20" s="7"/>
      <c r="M20" s="7"/>
      <c r="N20" s="7"/>
      <c r="O20" s="7"/>
      <c r="P20" s="10">
        <f>SUM(C20:O20)</f>
      </c>
    </row>
    <row r="21" spans="1:16" x14ac:dyDescent="0.25">
      <c r="A21" s="9"/>
      <c r="B21" s="9"/>
      <c r="C21" s="7"/>
      <c r="D21" s="7"/>
      <c r="E21" s="7"/>
      <c r="F21" s="7"/>
      <c r="G21" s="7"/>
      <c r="H21" s="7"/>
      <c r="I21" s="7"/>
      <c r="J21" s="7"/>
      <c r="K21" s="7"/>
      <c r="L21" s="7"/>
      <c r="M21" s="7"/>
      <c r="N21" s="7"/>
      <c r="O21" s="7"/>
      <c r="P21" s="10">
        <f>SUM(C21:O21)</f>
      </c>
    </row>
    <row r="22" spans="1:16" x14ac:dyDescent="0.25">
      <c r="A22" s="9"/>
      <c r="B22" s="9"/>
      <c r="C22" s="7"/>
      <c r="D22" s="7"/>
      <c r="E22" s="7"/>
      <c r="F22" s="7"/>
      <c r="G22" s="7"/>
      <c r="H22" s="7"/>
      <c r="I22" s="7"/>
      <c r="J22" s="7"/>
      <c r="K22" s="7"/>
      <c r="L22" s="7"/>
      <c r="M22" s="7"/>
      <c r="N22" s="7"/>
      <c r="O22" s="7"/>
      <c r="P22" s="10">
        <f>SUM(C22:O22)</f>
      </c>
    </row>
    <row r="23" spans="1:16" x14ac:dyDescent="0.25">
      <c r="A23" s="9"/>
      <c r="B23" s="9"/>
      <c r="C23" s="7"/>
      <c r="D23" s="7"/>
      <c r="E23" s="7"/>
      <c r="F23" s="7"/>
      <c r="G23" s="7"/>
      <c r="H23" s="7"/>
      <c r="I23" s="7"/>
      <c r="J23" s="7"/>
      <c r="K23" s="7"/>
      <c r="L23" s="7"/>
      <c r="M23" s="7"/>
      <c r="N23" s="7"/>
      <c r="O23" s="7"/>
      <c r="P23" s="10">
        <f>SUM(C23:O23)</f>
      </c>
    </row>
    <row r="24" spans="1:16" x14ac:dyDescent="0.25">
      <c r="A24" s="9"/>
      <c r="B24" s="9"/>
      <c r="C24" s="7"/>
      <c r="D24" s="7"/>
      <c r="E24" s="7"/>
      <c r="F24" s="7"/>
      <c r="G24" s="7"/>
      <c r="H24" s="7"/>
      <c r="I24" s="7"/>
      <c r="J24" s="7"/>
      <c r="K24" s="7"/>
      <c r="L24" s="7"/>
      <c r="M24" s="7"/>
      <c r="N24" s="7"/>
      <c r="O24" s="7"/>
      <c r="P24" s="10">
        <f>SUM(C24:O24)</f>
      </c>
    </row>
    <row r="25" spans="1:16" x14ac:dyDescent="0.25">
      <c r="A25" s="9"/>
      <c r="B25" s="9"/>
      <c r="C25" s="7"/>
      <c r="D25" s="7"/>
      <c r="E25" s="7"/>
      <c r="F25" s="7"/>
      <c r="G25" s="7"/>
      <c r="H25" s="7"/>
      <c r="I25" s="7"/>
      <c r="J25" s="7"/>
      <c r="K25" s="7"/>
      <c r="L25" s="7"/>
      <c r="M25" s="7"/>
      <c r="N25" s="7"/>
      <c r="O25" s="7"/>
      <c r="P25" s="10">
        <f>SUM(C25:O25)</f>
      </c>
    </row>
    <row r="26" spans="1:16" x14ac:dyDescent="0.25">
      <c r="A26" s="9"/>
      <c r="B26" s="9"/>
      <c r="C26" s="7"/>
      <c r="D26" s="7"/>
      <c r="E26" s="7"/>
      <c r="F26" s="7"/>
      <c r="G26" s="7"/>
      <c r="H26" s="7"/>
      <c r="I26" s="7"/>
      <c r="J26" s="7"/>
      <c r="K26" s="7"/>
      <c r="L26" s="7"/>
      <c r="M26" s="7"/>
      <c r="N26" s="7"/>
      <c r="O26" s="7"/>
      <c r="P26" s="10">
        <f>SUM(C26:O26)</f>
      </c>
    </row>
    <row r="27" spans="1:16" x14ac:dyDescent="0.25">
      <c r="A27" s="9"/>
      <c r="B27" s="9"/>
      <c r="C27" s="7"/>
      <c r="D27" s="7"/>
      <c r="E27" s="7"/>
      <c r="F27" s="7"/>
      <c r="G27" s="7"/>
      <c r="H27" s="7"/>
      <c r="I27" s="7"/>
      <c r="J27" s="7"/>
      <c r="K27" s="7"/>
      <c r="L27" s="7"/>
      <c r="M27" s="7"/>
      <c r="N27" s="7"/>
      <c r="O27" s="7"/>
      <c r="P27" s="10">
        <f>SUM(C27:O27)</f>
      </c>
    </row>
    <row r="28" spans="1:16" x14ac:dyDescent="0.25">
      <c r="A28" s="9"/>
      <c r="B28" s="9"/>
      <c r="C28" s="7"/>
      <c r="D28" s="7"/>
      <c r="E28" s="7"/>
      <c r="F28" s="7"/>
      <c r="G28" s="7"/>
      <c r="H28" s="7"/>
      <c r="I28" s="7"/>
      <c r="J28" s="7"/>
      <c r="K28" s="7"/>
      <c r="L28" s="7"/>
      <c r="M28" s="7"/>
      <c r="N28" s="7"/>
      <c r="O28" s="7"/>
      <c r="P28" s="10">
        <f>SUM(C28:O28)</f>
      </c>
    </row>
    <row r="29" spans="1:16" x14ac:dyDescent="0.25">
      <c r="A29" s="9"/>
      <c r="B29" s="9"/>
      <c r="C29" s="7"/>
      <c r="D29" s="7"/>
      <c r="E29" s="7"/>
      <c r="F29" s="7"/>
      <c r="G29" s="7"/>
      <c r="H29" s="7"/>
      <c r="I29" s="7"/>
      <c r="J29" s="7"/>
      <c r="K29" s="7"/>
      <c r="L29" s="7"/>
      <c r="M29" s="7"/>
      <c r="N29" s="7"/>
      <c r="O29" s="7"/>
      <c r="P29" s="10">
        <f>SUM(C29:O29)</f>
      </c>
    </row>
    <row r="30" spans="1:16" x14ac:dyDescent="0.25">
      <c r="A30" s="11" t="s">
        <v>53</v>
      </c>
      <c r="C30" s="12">
        <f>SUM(C5:C29)</f>
      </c>
      <c r="D30" s="12">
        <f>SUM(D5:D29)</f>
      </c>
      <c r="E30" s="12">
        <f>SUM(E5:E29)</f>
      </c>
      <c r="F30" s="12">
        <f>SUM(F5:F29)</f>
      </c>
      <c r="G30" s="12">
        <f>SUM(G5:G29)</f>
      </c>
      <c r="H30" s="12">
        <f>SUM(H5:H29)</f>
      </c>
      <c r="I30" s="12">
        <f>SUM(I5:I29)</f>
      </c>
      <c r="J30" s="12">
        <f>SUM(J5:J29)</f>
      </c>
      <c r="K30" s="12">
        <f>SUM(K5:K29)</f>
      </c>
      <c r="L30" s="12">
        <f>SUM(L5:L29)</f>
      </c>
      <c r="M30" s="12">
        <f>SUM(M5:M29)</f>
      </c>
      <c r="N30" s="12">
        <f>SUM(N5:N29)</f>
      </c>
      <c r="O30" s="12">
        <f>SUM(O5:O29)</f>
      </c>
      <c r="P30" s="12">
        <f>SUM(P5:P29)</f>
      </c>
    </row>
    <row r="31" spans="1:16" x14ac:dyDescent="0.25">
      <c r="A31" s="11" t="s">
        <v>54</v>
      </c>
      <c r="C31" s="12">
        <f>SUMIF($B$5:$B$29,"Certain",C$5:C$29)</f>
      </c>
      <c r="D31" s="12">
        <f>SUMIF($B$5:$B$29,"Certain",D$5:D$29)</f>
      </c>
      <c r="E31" s="12">
        <f>SUMIF($B$5:$B$29,"Certain",E$5:E$29)</f>
      </c>
      <c r="F31" s="12">
        <f>SUMIF($B$5:$B$29,"Certain",F$5:F$29)</f>
      </c>
      <c r="G31" s="12">
        <f>SUMIF($B$5:$B$29,"Certain",G$5:G$29)</f>
      </c>
      <c r="H31" s="12">
        <f>SUMIF($B$5:$B$29,"Certain",H$5:H$29)</f>
      </c>
      <c r="I31" s="12">
        <f>SUMIF($B$5:$B$29,"Certain",I$5:I$29)</f>
      </c>
      <c r="J31" s="12">
        <f>SUMIF($B$5:$B$29,"Certain",J$5:J$29)</f>
      </c>
      <c r="K31" s="12">
        <f>SUMIF($B$5:$B$29,"Certain",K$5:K$29)</f>
      </c>
      <c r="L31" s="12">
        <f>SUMIF($B$5:$B$29,"Certain",L$5:L$29)</f>
      </c>
      <c r="M31" s="12">
        <f>SUMIF($B$5:$B$29,"Certain",M$5:M$29)</f>
      </c>
      <c r="N31" s="12">
        <f>SUMIF($B$5:$B$29,"Certain",N$5:N$29)</f>
      </c>
      <c r="O31" s="12">
        <f>SUMIF($B$5:$B$29,"Certain",O$5:O$29)</f>
      </c>
      <c r="P31" s="12">
        <f>SUMIF($B$5:$B$29,"Certain",P$5:P$29)</f>
      </c>
    </row>
  </sheetData>
  <dataValidations count="2">
    <dataValidation type="list" allowBlank="1" sqref="B10:B29">
      <formula1>"Certain,Likely,Hopeful"</formula1>
    </dataValidation>
    <dataValidation type="list" allowBlank="1" sqref="B5:B29">
      <formula1>"Certain,Likely,Hopeful"</formula1>
    </dataValidation>
  </dataValidations>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21316"/>
  </sheetPr>
  <dimension ref="A1:P30"/>
  <sheetViews>
    <sheetView workbookViewId="0" showGridLines="0">
      <pane xSplit="2" ySplit="4" topLeftCell="C5" activePane="bottomRight" state="frozen"/>
      <selection pane="bottomRight"/>
    </sheetView>
  </sheetViews>
  <sheetFormatPr defaultRowHeight="15" outlineLevelRow="0" outlineLevelCol="0" x14ac:dyDescent="55"/>
  <cols>
    <col min="1" max="1" width="30" customWidth="1"/>
    <col min="2" max="2" width="14" customWidth="1"/>
    <col min="3" max="15" width="11" customWidth="1"/>
    <col min="16" max="16" width="13" customWidth="1"/>
  </cols>
  <sheetData>
    <row r="1" spans="1:1" x14ac:dyDescent="0.25">
      <c r="A1" s="1" t="s">
        <v>55</v>
      </c>
    </row>
    <row r="2" spans="1:1" x14ac:dyDescent="0.25">
      <c r="A2" s="2" t="s">
        <v>56</v>
      </c>
    </row>
    <row r="4" ht="22" customHeight="1" spans="1:16" x14ac:dyDescent="0.25">
      <c r="A4" s="8" t="s">
        <v>57</v>
      </c>
      <c r="B4" s="8" t="s">
        <v>58</v>
      </c>
      <c r="C4" s="8" t="s">
        <v>26</v>
      </c>
      <c r="D4" s="8" t="s">
        <v>27</v>
      </c>
      <c r="E4" s="8" t="s">
        <v>28</v>
      </c>
      <c r="F4" s="8" t="s">
        <v>29</v>
      </c>
      <c r="G4" s="8" t="s">
        <v>30</v>
      </c>
      <c r="H4" s="8" t="s">
        <v>31</v>
      </c>
      <c r="I4" s="8" t="s">
        <v>32</v>
      </c>
      <c r="J4" s="8" t="s">
        <v>33</v>
      </c>
      <c r="K4" s="8" t="s">
        <v>34</v>
      </c>
      <c r="L4" s="8" t="s">
        <v>35</v>
      </c>
      <c r="M4" s="8" t="s">
        <v>36</v>
      </c>
      <c r="N4" s="8" t="s">
        <v>37</v>
      </c>
      <c r="O4" s="8" t="s">
        <v>38</v>
      </c>
      <c r="P4" s="8" t="s">
        <v>39</v>
      </c>
    </row>
    <row r="5" spans="1:16" x14ac:dyDescent="0.25">
      <c r="A5" s="9" t="s">
        <v>59</v>
      </c>
      <c r="B5" s="9" t="s">
        <v>60</v>
      </c>
      <c r="C5" s="7"/>
      <c r="D5" s="7">
        <v>3100000</v>
      </c>
      <c r="E5" s="7"/>
      <c r="F5" s="7"/>
      <c r="G5" s="7"/>
      <c r="H5" s="7">
        <v>3100000</v>
      </c>
      <c r="I5" s="7"/>
      <c r="J5" s="7"/>
      <c r="K5" s="7"/>
      <c r="L5" s="7"/>
      <c r="M5" s="7">
        <v>3100000</v>
      </c>
      <c r="N5" s="7"/>
      <c r="O5" s="7"/>
      <c r="P5" s="10">
        <f>SUM(C5:O5)</f>
      </c>
    </row>
    <row r="6" spans="1:16" x14ac:dyDescent="0.25">
      <c r="A6" s="9" t="s">
        <v>61</v>
      </c>
      <c r="B6" s="9" t="s">
        <v>62</v>
      </c>
      <c r="C6" s="7">
        <v>310000</v>
      </c>
      <c r="D6" s="7"/>
      <c r="E6" s="7"/>
      <c r="F6" s="7"/>
      <c r="G6" s="7">
        <v>315000</v>
      </c>
      <c r="H6" s="7"/>
      <c r="I6" s="7"/>
      <c r="J6" s="7"/>
      <c r="K6" s="7"/>
      <c r="L6" s="7">
        <v>315000</v>
      </c>
      <c r="M6" s="7"/>
      <c r="N6" s="7"/>
      <c r="O6" s="7"/>
      <c r="P6" s="10">
        <f>SUM(C6:O6)</f>
      </c>
    </row>
    <row r="7" spans="1:16" x14ac:dyDescent="0.25">
      <c r="A7" s="9" t="s">
        <v>63</v>
      </c>
      <c r="B7" s="9" t="s">
        <v>62</v>
      </c>
      <c r="C7" s="7"/>
      <c r="D7" s="7"/>
      <c r="E7" s="7">
        <v>280000</v>
      </c>
      <c r="F7" s="7"/>
      <c r="G7" s="7"/>
      <c r="H7" s="7"/>
      <c r="I7" s="7">
        <v>285000</v>
      </c>
      <c r="J7" s="7"/>
      <c r="K7" s="7"/>
      <c r="L7" s="7"/>
      <c r="M7" s="7"/>
      <c r="N7" s="7">
        <v>285000</v>
      </c>
      <c r="O7" s="7"/>
      <c r="P7" s="10">
        <f>SUM(C7:O7)</f>
      </c>
    </row>
    <row r="8" spans="1:16" x14ac:dyDescent="0.25">
      <c r="A8" s="9" t="s">
        <v>64</v>
      </c>
      <c r="B8" s="9" t="s">
        <v>62</v>
      </c>
      <c r="C8" s="7"/>
      <c r="D8" s="7"/>
      <c r="E8" s="7"/>
      <c r="F8" s="7">
        <v>740000</v>
      </c>
      <c r="G8" s="7"/>
      <c r="H8" s="7"/>
      <c r="I8" s="7"/>
      <c r="J8" s="7">
        <v>700000</v>
      </c>
      <c r="K8" s="7"/>
      <c r="L8" s="7"/>
      <c r="M8" s="7"/>
      <c r="N8" s="7"/>
      <c r="O8" s="7">
        <v>710000</v>
      </c>
      <c r="P8" s="10">
        <f>SUM(C8:O8)</f>
      </c>
    </row>
    <row r="9" spans="1:16" x14ac:dyDescent="0.25">
      <c r="A9" s="9" t="s">
        <v>65</v>
      </c>
      <c r="B9" s="9" t="s">
        <v>66</v>
      </c>
      <c r="C9" s="7">
        <v>240000</v>
      </c>
      <c r="D9" s="7"/>
      <c r="E9" s="7"/>
      <c r="F9" s="7"/>
      <c r="G9" s="7">
        <v>240000</v>
      </c>
      <c r="H9" s="7"/>
      <c r="I9" s="7"/>
      <c r="J9" s="7"/>
      <c r="K9" s="7"/>
      <c r="L9" s="7">
        <v>240000</v>
      </c>
      <c r="M9" s="7"/>
      <c r="N9" s="7"/>
      <c r="O9" s="7"/>
      <c r="P9" s="10">
        <f>SUM(C9:O9)</f>
      </c>
    </row>
    <row r="10" spans="1:16" x14ac:dyDescent="0.25">
      <c r="A10" s="9" t="s">
        <v>67</v>
      </c>
      <c r="B10" s="9" t="s">
        <v>66</v>
      </c>
      <c r="C10" s="7"/>
      <c r="D10" s="7">
        <v>185000</v>
      </c>
      <c r="E10" s="7"/>
      <c r="F10" s="7"/>
      <c r="G10" s="7"/>
      <c r="H10" s="7"/>
      <c r="I10" s="7">
        <v>185000</v>
      </c>
      <c r="J10" s="7"/>
      <c r="K10" s="7"/>
      <c r="L10" s="7"/>
      <c r="M10" s="7"/>
      <c r="N10" s="7">
        <v>185000</v>
      </c>
      <c r="O10" s="7"/>
      <c r="P10" s="10">
        <f>SUM(C10:O10)</f>
      </c>
    </row>
    <row r="11" spans="1:16" x14ac:dyDescent="0.25">
      <c r="A11" s="9" t="s">
        <v>68</v>
      </c>
      <c r="B11" s="9" t="s">
        <v>69</v>
      </c>
      <c r="C11" s="7">
        <v>420000</v>
      </c>
      <c r="D11" s="7"/>
      <c r="E11" s="7">
        <v>300000</v>
      </c>
      <c r="F11" s="7"/>
      <c r="G11" s="7">
        <v>550000</v>
      </c>
      <c r="H11" s="7"/>
      <c r="I11" s="7">
        <v>380000</v>
      </c>
      <c r="J11" s="7"/>
      <c r="K11" s="7">
        <v>420000</v>
      </c>
      <c r="L11" s="7"/>
      <c r="M11" s="7">
        <v>400000</v>
      </c>
      <c r="N11" s="7"/>
      <c r="O11" s="7">
        <v>350000</v>
      </c>
      <c r="P11" s="10">
        <f>SUM(C11:O11)</f>
      </c>
    </row>
    <row r="12" spans="1:16" x14ac:dyDescent="0.25">
      <c r="A12" s="9" t="s">
        <v>70</v>
      </c>
      <c r="B12" s="9" t="s">
        <v>69</v>
      </c>
      <c r="C12" s="7"/>
      <c r="D12" s="7">
        <v>200000</v>
      </c>
      <c r="E12" s="7"/>
      <c r="F12" s="7"/>
      <c r="G12" s="7"/>
      <c r="H12" s="7">
        <v>200000</v>
      </c>
      <c r="I12" s="7"/>
      <c r="J12" s="7"/>
      <c r="K12" s="7"/>
      <c r="L12" s="7">
        <v>200000</v>
      </c>
      <c r="M12" s="7"/>
      <c r="N12" s="7"/>
      <c r="O12" s="7"/>
      <c r="P12" s="10">
        <f>SUM(C12:O12)</f>
      </c>
    </row>
    <row r="13" spans="1:16" x14ac:dyDescent="0.25">
      <c r="A13" s="9" t="s">
        <v>71</v>
      </c>
      <c r="B13" s="9" t="s">
        <v>66</v>
      </c>
      <c r="C13" s="7"/>
      <c r="D13" s="7"/>
      <c r="E13" s="7"/>
      <c r="F13" s="7"/>
      <c r="G13" s="7"/>
      <c r="H13" s="7"/>
      <c r="I13" s="7"/>
      <c r="J13" s="7"/>
      <c r="K13" s="7">
        <v>150000</v>
      </c>
      <c r="L13" s="7"/>
      <c r="M13" s="7"/>
      <c r="N13" s="7"/>
      <c r="O13" s="7"/>
      <c r="P13" s="10">
        <f>SUM(C13:O13)</f>
      </c>
    </row>
    <row r="14" spans="1:16" x14ac:dyDescent="0.25">
      <c r="A14" s="9"/>
      <c r="B14" s="9"/>
      <c r="C14" s="7"/>
      <c r="D14" s="7"/>
      <c r="E14" s="7"/>
      <c r="F14" s="7"/>
      <c r="G14" s="7"/>
      <c r="H14" s="7"/>
      <c r="I14" s="7"/>
      <c r="J14" s="7"/>
      <c r="K14" s="7"/>
      <c r="L14" s="7"/>
      <c r="M14" s="7"/>
      <c r="N14" s="7"/>
      <c r="O14" s="7"/>
      <c r="P14" s="10">
        <f>SUM(C14:O14)</f>
      </c>
    </row>
    <row r="15" spans="1:16" x14ac:dyDescent="0.25">
      <c r="A15" s="9"/>
      <c r="B15" s="9"/>
      <c r="C15" s="7"/>
      <c r="D15" s="7"/>
      <c r="E15" s="7"/>
      <c r="F15" s="7"/>
      <c r="G15" s="7"/>
      <c r="H15" s="7"/>
      <c r="I15" s="7"/>
      <c r="J15" s="7"/>
      <c r="K15" s="7"/>
      <c r="L15" s="7"/>
      <c r="M15" s="7"/>
      <c r="N15" s="7"/>
      <c r="O15" s="7"/>
      <c r="P15" s="10">
        <f>SUM(C15:O15)</f>
      </c>
    </row>
    <row r="16" spans="1:16" x14ac:dyDescent="0.25">
      <c r="A16" s="9"/>
      <c r="B16" s="9"/>
      <c r="C16" s="7"/>
      <c r="D16" s="7"/>
      <c r="E16" s="7"/>
      <c r="F16" s="7"/>
      <c r="G16" s="7"/>
      <c r="H16" s="7"/>
      <c r="I16" s="7"/>
      <c r="J16" s="7"/>
      <c r="K16" s="7"/>
      <c r="L16" s="7"/>
      <c r="M16" s="7"/>
      <c r="N16" s="7"/>
      <c r="O16" s="7"/>
      <c r="P16" s="10">
        <f>SUM(C16:O16)</f>
      </c>
    </row>
    <row r="17" spans="1:16" x14ac:dyDescent="0.25">
      <c r="A17" s="9"/>
      <c r="B17" s="9"/>
      <c r="C17" s="7"/>
      <c r="D17" s="7"/>
      <c r="E17" s="7"/>
      <c r="F17" s="7"/>
      <c r="G17" s="7"/>
      <c r="H17" s="7"/>
      <c r="I17" s="7"/>
      <c r="J17" s="7"/>
      <c r="K17" s="7"/>
      <c r="L17" s="7"/>
      <c r="M17" s="7"/>
      <c r="N17" s="7"/>
      <c r="O17" s="7"/>
      <c r="P17" s="10">
        <f>SUM(C17:O17)</f>
      </c>
    </row>
    <row r="18" spans="1:16" x14ac:dyDescent="0.25">
      <c r="A18" s="9"/>
      <c r="B18" s="9"/>
      <c r="C18" s="7"/>
      <c r="D18" s="7"/>
      <c r="E18" s="7"/>
      <c r="F18" s="7"/>
      <c r="G18" s="7"/>
      <c r="H18" s="7"/>
      <c r="I18" s="7"/>
      <c r="J18" s="7"/>
      <c r="K18" s="7"/>
      <c r="L18" s="7"/>
      <c r="M18" s="7"/>
      <c r="N18" s="7"/>
      <c r="O18" s="7"/>
      <c r="P18" s="10">
        <f>SUM(C18:O18)</f>
      </c>
    </row>
    <row r="19" spans="1:16" x14ac:dyDescent="0.25">
      <c r="A19" s="9"/>
      <c r="B19" s="9"/>
      <c r="C19" s="7"/>
      <c r="D19" s="7"/>
      <c r="E19" s="7"/>
      <c r="F19" s="7"/>
      <c r="G19" s="7"/>
      <c r="H19" s="7"/>
      <c r="I19" s="7"/>
      <c r="J19" s="7"/>
      <c r="K19" s="7"/>
      <c r="L19" s="7"/>
      <c r="M19" s="7"/>
      <c r="N19" s="7"/>
      <c r="O19" s="7"/>
      <c r="P19" s="10">
        <f>SUM(C19:O19)</f>
      </c>
    </row>
    <row r="20" spans="1:16" x14ac:dyDescent="0.25">
      <c r="A20" s="9"/>
      <c r="B20" s="9"/>
      <c r="C20" s="7"/>
      <c r="D20" s="7"/>
      <c r="E20" s="7"/>
      <c r="F20" s="7"/>
      <c r="G20" s="7"/>
      <c r="H20" s="7"/>
      <c r="I20" s="7"/>
      <c r="J20" s="7"/>
      <c r="K20" s="7"/>
      <c r="L20" s="7"/>
      <c r="M20" s="7"/>
      <c r="N20" s="7"/>
      <c r="O20" s="7"/>
      <c r="P20" s="10">
        <f>SUM(C20:O20)</f>
      </c>
    </row>
    <row r="21" spans="1:16" x14ac:dyDescent="0.25">
      <c r="A21" s="9"/>
      <c r="B21" s="9"/>
      <c r="C21" s="7"/>
      <c r="D21" s="7"/>
      <c r="E21" s="7"/>
      <c r="F21" s="7"/>
      <c r="G21" s="7"/>
      <c r="H21" s="7"/>
      <c r="I21" s="7"/>
      <c r="J21" s="7"/>
      <c r="K21" s="7"/>
      <c r="L21" s="7"/>
      <c r="M21" s="7"/>
      <c r="N21" s="7"/>
      <c r="O21" s="7"/>
      <c r="P21" s="10">
        <f>SUM(C21:O21)</f>
      </c>
    </row>
    <row r="22" spans="1:16" x14ac:dyDescent="0.25">
      <c r="A22" s="9"/>
      <c r="B22" s="9"/>
      <c r="C22" s="7"/>
      <c r="D22" s="7"/>
      <c r="E22" s="7"/>
      <c r="F22" s="7"/>
      <c r="G22" s="7"/>
      <c r="H22" s="7"/>
      <c r="I22" s="7"/>
      <c r="J22" s="7"/>
      <c r="K22" s="7"/>
      <c r="L22" s="7"/>
      <c r="M22" s="7"/>
      <c r="N22" s="7"/>
      <c r="O22" s="7"/>
      <c r="P22" s="10">
        <f>SUM(C22:O22)</f>
      </c>
    </row>
    <row r="23" spans="1:16" x14ac:dyDescent="0.25">
      <c r="A23" s="9"/>
      <c r="B23" s="9"/>
      <c r="C23" s="7"/>
      <c r="D23" s="7"/>
      <c r="E23" s="7"/>
      <c r="F23" s="7"/>
      <c r="G23" s="7"/>
      <c r="H23" s="7"/>
      <c r="I23" s="7"/>
      <c r="J23" s="7"/>
      <c r="K23" s="7"/>
      <c r="L23" s="7"/>
      <c r="M23" s="7"/>
      <c r="N23" s="7"/>
      <c r="O23" s="7"/>
      <c r="P23" s="10">
        <f>SUM(C23:O23)</f>
      </c>
    </row>
    <row r="24" spans="1:16" x14ac:dyDescent="0.25">
      <c r="A24" s="9"/>
      <c r="B24" s="9"/>
      <c r="C24" s="7"/>
      <c r="D24" s="7"/>
      <c r="E24" s="7"/>
      <c r="F24" s="7"/>
      <c r="G24" s="7"/>
      <c r="H24" s="7"/>
      <c r="I24" s="7"/>
      <c r="J24" s="7"/>
      <c r="K24" s="7"/>
      <c r="L24" s="7"/>
      <c r="M24" s="7"/>
      <c r="N24" s="7"/>
      <c r="O24" s="7"/>
      <c r="P24" s="10">
        <f>SUM(C24:O24)</f>
      </c>
    </row>
    <row r="25" spans="1:16" x14ac:dyDescent="0.25">
      <c r="A25" s="9"/>
      <c r="B25" s="9"/>
      <c r="C25" s="7"/>
      <c r="D25" s="7"/>
      <c r="E25" s="7"/>
      <c r="F25" s="7"/>
      <c r="G25" s="7"/>
      <c r="H25" s="7"/>
      <c r="I25" s="7"/>
      <c r="J25" s="7"/>
      <c r="K25" s="7"/>
      <c r="L25" s="7"/>
      <c r="M25" s="7"/>
      <c r="N25" s="7"/>
      <c r="O25" s="7"/>
      <c r="P25" s="10">
        <f>SUM(C25:O25)</f>
      </c>
    </row>
    <row r="26" spans="1:16" x14ac:dyDescent="0.25">
      <c r="A26" s="9"/>
      <c r="B26" s="9"/>
      <c r="C26" s="7"/>
      <c r="D26" s="7"/>
      <c r="E26" s="7"/>
      <c r="F26" s="7"/>
      <c r="G26" s="7"/>
      <c r="H26" s="7"/>
      <c r="I26" s="7"/>
      <c r="J26" s="7"/>
      <c r="K26" s="7"/>
      <c r="L26" s="7"/>
      <c r="M26" s="7"/>
      <c r="N26" s="7"/>
      <c r="O26" s="7"/>
      <c r="P26" s="10">
        <f>SUM(C26:O26)</f>
      </c>
    </row>
    <row r="27" spans="1:16" x14ac:dyDescent="0.25">
      <c r="A27" s="9"/>
      <c r="B27" s="9"/>
      <c r="C27" s="7"/>
      <c r="D27" s="7"/>
      <c r="E27" s="7"/>
      <c r="F27" s="7"/>
      <c r="G27" s="7"/>
      <c r="H27" s="7"/>
      <c r="I27" s="7"/>
      <c r="J27" s="7"/>
      <c r="K27" s="7"/>
      <c r="L27" s="7"/>
      <c r="M27" s="7"/>
      <c r="N27" s="7"/>
      <c r="O27" s="7"/>
      <c r="P27" s="10">
        <f>SUM(C27:O27)</f>
      </c>
    </row>
    <row r="28" spans="1:16" x14ac:dyDescent="0.25">
      <c r="A28" s="9"/>
      <c r="B28" s="9"/>
      <c r="C28" s="7"/>
      <c r="D28" s="7"/>
      <c r="E28" s="7"/>
      <c r="F28" s="7"/>
      <c r="G28" s="7"/>
      <c r="H28" s="7"/>
      <c r="I28" s="7"/>
      <c r="J28" s="7"/>
      <c r="K28" s="7"/>
      <c r="L28" s="7"/>
      <c r="M28" s="7"/>
      <c r="N28" s="7"/>
      <c r="O28" s="7"/>
      <c r="P28" s="10">
        <f>SUM(C28:O28)</f>
      </c>
    </row>
    <row r="29" spans="1:16" x14ac:dyDescent="0.25">
      <c r="A29" s="9"/>
      <c r="B29" s="9"/>
      <c r="C29" s="7"/>
      <c r="D29" s="7"/>
      <c r="E29" s="7"/>
      <c r="F29" s="7"/>
      <c r="G29" s="7"/>
      <c r="H29" s="7"/>
      <c r="I29" s="7"/>
      <c r="J29" s="7"/>
      <c r="K29" s="7"/>
      <c r="L29" s="7"/>
      <c r="M29" s="7"/>
      <c r="N29" s="7"/>
      <c r="O29" s="7"/>
      <c r="P29" s="10">
        <f>SUM(C29:O29)</f>
      </c>
    </row>
    <row r="30" spans="1:16" x14ac:dyDescent="0.25">
      <c r="A30" s="11" t="s">
        <v>72</v>
      </c>
      <c r="C30" s="12">
        <f>SUM(C5:C29)</f>
      </c>
      <c r="D30" s="12">
        <f>SUM(D5:D29)</f>
      </c>
      <c r="E30" s="12">
        <f>SUM(E5:E29)</f>
      </c>
      <c r="F30" s="12">
        <f>SUM(F5:F29)</f>
      </c>
      <c r="G30" s="12">
        <f>SUM(G5:G29)</f>
      </c>
      <c r="H30" s="12">
        <f>SUM(H5:H29)</f>
      </c>
      <c r="I30" s="12">
        <f>SUM(I5:I29)</f>
      </c>
      <c r="J30" s="12">
        <f>SUM(J5:J29)</f>
      </c>
      <c r="K30" s="12">
        <f>SUM(K5:K29)</f>
      </c>
      <c r="L30" s="12">
        <f>SUM(L5:L29)</f>
      </c>
      <c r="M30" s="12">
        <f>SUM(M5:M29)</f>
      </c>
      <c r="N30" s="12">
        <f>SUM(N5:N29)</f>
      </c>
      <c r="O30" s="12">
        <f>SUM(O5:O29)</f>
      </c>
      <c r="P30" s="12">
        <f>SUM(P5:P29)</f>
      </c>
    </row>
  </sheetData>
  <dataValidations count="2">
    <dataValidation type="list" allowBlank="1" sqref="B10:B29">
      <formula1>"Payroll,Statutory,Fixed,Variable,One-off"</formula1>
    </dataValidation>
    <dataValidation type="list" allowBlank="1" sqref="B5:B29">
      <formula1>"Payroll,Statutory,Fixed,Variable,One-off"</formula1>
    </dataValidation>
  </dataValidations>
  <pageMargins left="0.7" right="0.7" top="0.75" bottom="0.75" header="0.3" footer="0.3"/>
  <pageSetup orientation="portrait" horizontalDpi="4294967295" verticalDpi="4294967295" scale="100" fitToWidth="1" fitToHeigh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21316"/>
  </sheetPr>
  <dimension ref="A1:N17"/>
  <sheetViews>
    <sheetView workbookViewId="0" showGridLines="0"/>
  </sheetViews>
  <sheetFormatPr defaultRowHeight="15" outlineLevelRow="0" outlineLevelCol="0" x14ac:dyDescent="55"/>
  <cols>
    <col min="1" max="1" width="34" customWidth="1"/>
    <col min="2" max="14" width="11" customWidth="1"/>
  </cols>
  <sheetData>
    <row r="1" spans="1:1" x14ac:dyDescent="0.25">
      <c r="A1" s="1" t="s">
        <v>73</v>
      </c>
    </row>
    <row r="2" spans="1:1" x14ac:dyDescent="0.25">
      <c r="A2" s="2" t="s">
        <v>74</v>
      </c>
    </row>
    <row r="4" ht="22" customHeight="1" spans="1:14" x14ac:dyDescent="0.25">
      <c r="A4" s="8" t="s">
        <v>75</v>
      </c>
      <c r="B4" s="8" t="s">
        <v>26</v>
      </c>
      <c r="C4" s="8" t="s">
        <v>27</v>
      </c>
      <c r="D4" s="8" t="s">
        <v>28</v>
      </c>
      <c r="E4" s="8" t="s">
        <v>29</v>
      </c>
      <c r="F4" s="8" t="s">
        <v>30</v>
      </c>
      <c r="G4" s="8" t="s">
        <v>31</v>
      </c>
      <c r="H4" s="8" t="s">
        <v>32</v>
      </c>
      <c r="I4" s="8" t="s">
        <v>33</v>
      </c>
      <c r="J4" s="8" t="s">
        <v>34</v>
      </c>
      <c r="K4" s="8" t="s">
        <v>35</v>
      </c>
      <c r="L4" s="8" t="s">
        <v>36</v>
      </c>
      <c r="M4" s="8" t="s">
        <v>37</v>
      </c>
      <c r="N4" s="8" t="s">
        <v>38</v>
      </c>
    </row>
    <row r="5" spans="2:14" x14ac:dyDescent="0.25">
      <c r="B5" s="13">
        <f>Settings!$B$4+0</f>
      </c>
      <c r="C5" s="13">
        <f>Settings!$B$4+7</f>
      </c>
      <c r="D5" s="13">
        <f>Settings!$B$4+14</f>
      </c>
      <c r="E5" s="13">
        <f>Settings!$B$4+21</f>
      </c>
      <c r="F5" s="13">
        <f>Settings!$B$4+28</f>
      </c>
      <c r="G5" s="13">
        <f>Settings!$B$4+35</f>
      </c>
      <c r="H5" s="13">
        <f>Settings!$B$4+42</f>
      </c>
      <c r="I5" s="13">
        <f>Settings!$B$4+49</f>
      </c>
      <c r="J5" s="13">
        <f>Settings!$B$4+56</f>
      </c>
      <c r="K5" s="13">
        <f>Settings!$B$4+63</f>
      </c>
      <c r="L5" s="13">
        <f>Settings!$B$4+70</f>
      </c>
      <c r="M5" s="13">
        <f>Settings!$B$4+77</f>
      </c>
      <c r="N5" s="13">
        <f>Settings!$B$4+84</f>
      </c>
    </row>
    <row r="6" spans="1:14" x14ac:dyDescent="0.25">
      <c r="A6" t="s">
        <v>76</v>
      </c>
      <c r="B6" s="10">
        <f>Settings!$B$5</f>
      </c>
      <c r="C6" s="10">
        <f>B11</f>
      </c>
      <c r="D6" s="10">
        <f>C11</f>
      </c>
      <c r="E6" s="10">
        <f>D11</f>
      </c>
      <c r="F6" s="10">
        <f>E11</f>
      </c>
      <c r="G6" s="10">
        <f>F11</f>
      </c>
      <c r="H6" s="10">
        <f>G11</f>
      </c>
      <c r="I6" s="10">
        <f>H11</f>
      </c>
      <c r="J6" s="10">
        <f>I11</f>
      </c>
      <c r="K6" s="10">
        <f>J11</f>
      </c>
      <c r="L6" s="10">
        <f>K11</f>
      </c>
      <c r="M6" s="10">
        <f>L11</f>
      </c>
      <c r="N6" s="10">
        <f>M11</f>
      </c>
    </row>
    <row r="7" spans="1:14" x14ac:dyDescent="0.25">
      <c r="A7" t="s">
        <v>77</v>
      </c>
      <c r="B7" s="10">
        <f>Receipts!C30</f>
      </c>
      <c r="C7" s="10">
        <f>Receipts!D30</f>
      </c>
      <c r="D7" s="10">
        <f>Receipts!E30</f>
      </c>
      <c r="E7" s="10">
        <f>Receipts!F30</f>
      </c>
      <c r="F7" s="10">
        <f>Receipts!G30</f>
      </c>
      <c r="G7" s="10">
        <f>Receipts!H30</f>
      </c>
      <c r="H7" s="10">
        <f>Receipts!I30</f>
      </c>
      <c r="I7" s="10">
        <f>Receipts!J30</f>
      </c>
      <c r="J7" s="10">
        <f>Receipts!K30</f>
      </c>
      <c r="K7" s="10">
        <f>Receipts!L30</f>
      </c>
      <c r="L7" s="10">
        <f>Receipts!M30</f>
      </c>
      <c r="M7" s="10">
        <f>Receipts!N30</f>
      </c>
      <c r="N7" s="10">
        <f>Receipts!O30</f>
      </c>
    </row>
    <row r="8" spans="1:14" x14ac:dyDescent="0.25">
      <c r="A8" t="s">
        <v>78</v>
      </c>
      <c r="B8" s="10">
        <f>Receipts!C31</f>
      </c>
      <c r="C8" s="10">
        <f>Receipts!D31</f>
      </c>
      <c r="D8" s="10">
        <f>Receipts!E31</f>
      </c>
      <c r="E8" s="10">
        <f>Receipts!F31</f>
      </c>
      <c r="F8" s="10">
        <f>Receipts!G31</f>
      </c>
      <c r="G8" s="10">
        <f>Receipts!H31</f>
      </c>
      <c r="H8" s="10">
        <f>Receipts!I31</f>
      </c>
      <c r="I8" s="10">
        <f>Receipts!J31</f>
      </c>
      <c r="J8" s="10">
        <f>Receipts!K31</f>
      </c>
      <c r="K8" s="10">
        <f>Receipts!L31</f>
      </c>
      <c r="L8" s="10">
        <f>Receipts!M31</f>
      </c>
      <c r="M8" s="10">
        <f>Receipts!N31</f>
      </c>
      <c r="N8" s="10">
        <f>Receipts!O31</f>
      </c>
    </row>
    <row r="9" spans="1:14" x14ac:dyDescent="0.25">
      <c r="A9" t="s">
        <v>55</v>
      </c>
      <c r="B9" s="10">
        <f>Payments!C30</f>
      </c>
      <c r="C9" s="10">
        <f>Payments!D30</f>
      </c>
      <c r="D9" s="10">
        <f>Payments!E30</f>
      </c>
      <c r="E9" s="10">
        <f>Payments!F30</f>
      </c>
      <c r="F9" s="10">
        <f>Payments!G30</f>
      </c>
      <c r="G9" s="10">
        <f>Payments!H30</f>
      </c>
      <c r="H9" s="10">
        <f>Payments!I30</f>
      </c>
      <c r="I9" s="10">
        <f>Payments!J30</f>
      </c>
      <c r="J9" s="10">
        <f>Payments!K30</f>
      </c>
      <c r="K9" s="10">
        <f>Payments!L30</f>
      </c>
      <c r="L9" s="10">
        <f>Payments!M30</f>
      </c>
      <c r="M9" s="10">
        <f>Payments!N30</f>
      </c>
      <c r="N9" s="10">
        <f>Payments!O30</f>
      </c>
    </row>
    <row r="10" spans="1:14" x14ac:dyDescent="0.25">
      <c r="A10" t="s">
        <v>79</v>
      </c>
      <c r="B10" s="10">
        <f>B7-B9</f>
      </c>
      <c r="C10" s="10">
        <f>C7-C9</f>
      </c>
      <c r="D10" s="10">
        <f>D7-D9</f>
      </c>
      <c r="E10" s="10">
        <f>E7-E9</f>
      </c>
      <c r="F10" s="10">
        <f>F7-F9</f>
      </c>
      <c r="G10" s="10">
        <f>G7-G9</f>
      </c>
      <c r="H10" s="10">
        <f>H7-H9</f>
      </c>
      <c r="I10" s="10">
        <f>I7-I9</f>
      </c>
      <c r="J10" s="10">
        <f>J7-J9</f>
      </c>
      <c r="K10" s="10">
        <f>K7-K9</f>
      </c>
      <c r="L10" s="10">
        <f>L7-L9</f>
      </c>
      <c r="M10" s="10">
        <f>M7-M9</f>
      </c>
      <c r="N10" s="10">
        <f>N7-N9</f>
      </c>
    </row>
    <row r="11" spans="1:14" x14ac:dyDescent="0.25">
      <c r="A11" s="11" t="s">
        <v>80</v>
      </c>
      <c r="B11" s="12">
        <f>B6+B10</f>
      </c>
      <c r="C11" s="12">
        <f>C6+C10</f>
      </c>
      <c r="D11" s="12">
        <f>D6+D10</f>
      </c>
      <c r="E11" s="12">
        <f>E6+E10</f>
      </c>
      <c r="F11" s="12">
        <f>F6+F10</f>
      </c>
      <c r="G11" s="12">
        <f>G6+G10</f>
      </c>
      <c r="H11" s="12">
        <f>H6+H10</f>
      </c>
      <c r="I11" s="12">
        <f>I6+I10</f>
      </c>
      <c r="J11" s="12">
        <f>J6+J10</f>
      </c>
      <c r="K11" s="12">
        <f>K6+K10</f>
      </c>
      <c r="L11" s="12">
        <f>L6+L10</f>
      </c>
      <c r="M11" s="12">
        <f>M6+M10</f>
      </c>
      <c r="N11" s="12">
        <f>N6+N10</f>
      </c>
    </row>
    <row r="12" spans="1:14" x14ac:dyDescent="0.25">
      <c r="A12" s="11" t="s">
        <v>81</v>
      </c>
      <c r="B12" s="12">
        <f>B6+B8-B9</f>
      </c>
      <c r="C12" s="12">
        <f>B12+C8-C9</f>
      </c>
      <c r="D12" s="12">
        <f>C12+D8-D9</f>
      </c>
      <c r="E12" s="12">
        <f>D12+E8-E9</f>
      </c>
      <c r="F12" s="12">
        <f>E12+F8-F9</f>
      </c>
      <c r="G12" s="12">
        <f>F12+G8-G9</f>
      </c>
      <c r="H12" s="12">
        <f>G12+H8-H9</f>
      </c>
      <c r="I12" s="12">
        <f>H12+I8-I9</f>
      </c>
      <c r="J12" s="12">
        <f>I12+J8-J9</f>
      </c>
      <c r="K12" s="12">
        <f>J12+K8-K9</f>
      </c>
      <c r="L12" s="12">
        <f>K12+L8-L9</f>
      </c>
      <c r="M12" s="12">
        <f>L12+M8-M9</f>
      </c>
      <c r="N12" s="12">
        <f>M12+N8-N9</f>
      </c>
    </row>
    <row r="13" spans="1:14" x14ac:dyDescent="0.25">
      <c r="A13" t="s">
        <v>20</v>
      </c>
      <c r="B13" s="10">
        <f>Settings!$B$6</f>
      </c>
      <c r="C13" s="10">
        <f>Settings!$B$6</f>
      </c>
      <c r="D13" s="10">
        <f>Settings!$B$6</f>
      </c>
      <c r="E13" s="10">
        <f>Settings!$B$6</f>
      </c>
      <c r="F13" s="10">
        <f>Settings!$B$6</f>
      </c>
      <c r="G13" s="10">
        <f>Settings!$B$6</f>
      </c>
      <c r="H13" s="10">
        <f>Settings!$B$6</f>
      </c>
      <c r="I13" s="10">
        <f>Settings!$B$6</f>
      </c>
      <c r="J13" s="10">
        <f>Settings!$B$6</f>
      </c>
      <c r="K13" s="10">
        <f>Settings!$B$6</f>
      </c>
      <c r="L13" s="10">
        <f>Settings!$B$6</f>
      </c>
      <c r="M13" s="10">
        <f>Settings!$B$6</f>
      </c>
      <c r="N13" s="10">
        <f>Settings!$B$6</f>
      </c>
    </row>
    <row r="14" ht="30" customHeight="1" spans="1:14" x14ac:dyDescent="0.25">
      <c r="A14" t="s">
        <v>82</v>
      </c>
      <c r="B14" s="14">
        <f>IF(B12&lt;B13,"Below minimum",IF(B11&lt;B13,"Below if receipts slip",""))</f>
      </c>
      <c r="C14" s="14">
        <f>IF(C12&lt;C13,"Below minimum",IF(C11&lt;C13,"Below if receipts slip",""))</f>
      </c>
      <c r="D14" s="14">
        <f>IF(D12&lt;D13,"Below minimum",IF(D11&lt;D13,"Below if receipts slip",""))</f>
      </c>
      <c r="E14" s="14">
        <f>IF(E12&lt;E13,"Below minimum",IF(E11&lt;E13,"Below if receipts slip",""))</f>
      </c>
      <c r="F14" s="14">
        <f>IF(F12&lt;F13,"Below minimum",IF(F11&lt;F13,"Below if receipts slip",""))</f>
      </c>
      <c r="G14" s="14">
        <f>IF(G12&lt;G13,"Below minimum",IF(G11&lt;G13,"Below if receipts slip",""))</f>
      </c>
      <c r="H14" s="14">
        <f>IF(H12&lt;H13,"Below minimum",IF(H11&lt;H13,"Below if receipts slip",""))</f>
      </c>
      <c r="I14" s="14">
        <f>IF(I12&lt;I13,"Below minimum",IF(I11&lt;I13,"Below if receipts slip",""))</f>
      </c>
      <c r="J14" s="14">
        <f>IF(J12&lt;J13,"Below minimum",IF(J11&lt;J13,"Below if receipts slip",""))</f>
      </c>
      <c r="K14" s="14">
        <f>IF(K12&lt;K13,"Below minimum",IF(K11&lt;K13,"Below if receipts slip",""))</f>
      </c>
      <c r="L14" s="14">
        <f>IF(L12&lt;L13,"Below minimum",IF(L11&lt;L13,"Below if receipts slip",""))</f>
      </c>
      <c r="M14" s="14">
        <f>IF(M12&lt;M13,"Below minimum",IF(M11&lt;M13,"Below if receipts slip",""))</f>
      </c>
      <c r="N14" s="14">
        <f>IF(N12&lt;N13,"Below minimum",IF(N11&lt;N13,"Below if receipts slip",""))</f>
      </c>
    </row>
    <row r="16" spans="1:2" x14ac:dyDescent="0.25">
      <c r="A16" s="11" t="s">
        <v>83</v>
      </c>
      <c r="B16" s="10">
        <f>MIN(B12:N12)</f>
      </c>
    </row>
    <row r="17" spans="1:2" x14ac:dyDescent="0.25">
      <c r="A17" t="s">
        <v>84</v>
      </c>
      <c r="B17">
        <f>COUNTIF(B12:N12,"&lt;"&amp;Settings!$B$6)</f>
      </c>
    </row>
  </sheetData>
  <pageMargins left="0.7" right="0.7" top="0.75" bottom="0.75" header="0.3" footer="0.3"/>
  <pageSetup orientation="portrait" horizontalDpi="4294967295" verticalDpi="4294967295" scale="100" fitToWidth="1" fitToHeigh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21316"/>
  </sheetPr>
  <dimension ref="A1:F30"/>
  <sheetViews>
    <sheetView workbookViewId="0" showGridLines="0"/>
  </sheetViews>
  <sheetFormatPr defaultRowHeight="15" outlineLevelRow="0" outlineLevelCol="0" x14ac:dyDescent="55"/>
  <cols>
    <col min="1" max="1" width="14" customWidth="1"/>
    <col min="2" max="2" width="30" customWidth="1"/>
    <col min="3" max="5" width="16" customWidth="1"/>
    <col min="6" max="6" width="46" customWidth="1"/>
  </cols>
  <sheetData>
    <row r="1" spans="1:1" x14ac:dyDescent="0.25">
      <c r="A1" s="1" t="s">
        <v>85</v>
      </c>
    </row>
    <row r="2" spans="1:1" x14ac:dyDescent="0.25">
      <c r="A2" s="2" t="s">
        <v>86</v>
      </c>
    </row>
    <row r="4" ht="22" customHeight="1" spans="1:6" x14ac:dyDescent="0.25">
      <c r="A4" s="8" t="s">
        <v>87</v>
      </c>
      <c r="B4" s="8" t="s">
        <v>88</v>
      </c>
      <c r="C4" s="8" t="s">
        <v>89</v>
      </c>
      <c r="D4" s="8" t="s">
        <v>90</v>
      </c>
      <c r="E4" s="8" t="s">
        <v>91</v>
      </c>
      <c r="F4" s="8" t="s">
        <v>92</v>
      </c>
    </row>
    <row r="5" spans="1:6" x14ac:dyDescent="0.25">
      <c r="A5" s="9" t="s">
        <v>26</v>
      </c>
      <c r="B5" s="9" t="s">
        <v>44</v>
      </c>
      <c r="C5" s="7">
        <v>400000</v>
      </c>
      <c r="D5" s="7">
        <v>0</v>
      </c>
      <c r="E5" s="10">
        <f>IF(OR(C5="",D5=""),"",D5-C5)</f>
      </c>
      <c r="F5" s="9" t="s">
        <v>93</v>
      </c>
    </row>
    <row r="6" spans="1:6" x14ac:dyDescent="0.25">
      <c r="A6" s="9"/>
      <c r="B6" s="9"/>
      <c r="C6" s="7"/>
      <c r="D6" s="7"/>
      <c r="E6" s="10">
        <f>IF(OR(C6="",D6=""),"",D6-C6)</f>
      </c>
      <c r="F6" s="9"/>
    </row>
    <row r="7" spans="1:6" x14ac:dyDescent="0.25">
      <c r="A7" s="9"/>
      <c r="B7" s="9"/>
      <c r="C7" s="7"/>
      <c r="D7" s="7"/>
      <c r="E7" s="10">
        <f>IF(OR(C7="",D7=""),"",D7-C7)</f>
      </c>
      <c r="F7" s="9"/>
    </row>
    <row r="8" spans="1:6" x14ac:dyDescent="0.25">
      <c r="A8" s="9"/>
      <c r="B8" s="9"/>
      <c r="C8" s="7"/>
      <c r="D8" s="7"/>
      <c r="E8" s="10">
        <f>IF(OR(C8="",D8=""),"",D8-C8)</f>
      </c>
      <c r="F8" s="9"/>
    </row>
    <row r="9" spans="1:6" x14ac:dyDescent="0.25">
      <c r="A9" s="9"/>
      <c r="B9" s="9"/>
      <c r="C9" s="7"/>
      <c r="D9" s="7"/>
      <c r="E9" s="10">
        <f>IF(OR(C9="",D9=""),"",D9-C9)</f>
      </c>
      <c r="F9" s="9"/>
    </row>
    <row r="10" spans="1:6" x14ac:dyDescent="0.25">
      <c r="A10" s="9"/>
      <c r="B10" s="9"/>
      <c r="C10" s="7"/>
      <c r="D10" s="7"/>
      <c r="E10" s="10">
        <f>IF(OR(C10="",D10=""),"",D10-C10)</f>
      </c>
      <c r="F10" s="9"/>
    </row>
    <row r="11" spans="1:6" x14ac:dyDescent="0.25">
      <c r="A11" s="9"/>
      <c r="B11" s="9"/>
      <c r="C11" s="7"/>
      <c r="D11" s="7"/>
      <c r="E11" s="10">
        <f>IF(OR(C11="",D11=""),"",D11-C11)</f>
      </c>
      <c r="F11" s="9"/>
    </row>
    <row r="12" spans="1:6" x14ac:dyDescent="0.25">
      <c r="A12" s="9"/>
      <c r="B12" s="9"/>
      <c r="C12" s="7"/>
      <c r="D12" s="7"/>
      <c r="E12" s="10">
        <f>IF(OR(C12="",D12=""),"",D12-C12)</f>
      </c>
      <c r="F12" s="9"/>
    </row>
    <row r="13" spans="1:6" x14ac:dyDescent="0.25">
      <c r="A13" s="9"/>
      <c r="B13" s="9"/>
      <c r="C13" s="7"/>
      <c r="D13" s="7"/>
      <c r="E13" s="10">
        <f>IF(OR(C13="",D13=""),"",D13-C13)</f>
      </c>
      <c r="F13" s="9"/>
    </row>
    <row r="14" spans="1:6" x14ac:dyDescent="0.25">
      <c r="A14" s="9"/>
      <c r="B14" s="9"/>
      <c r="C14" s="7"/>
      <c r="D14" s="7"/>
      <c r="E14" s="10">
        <f>IF(OR(C14="",D14=""),"",D14-C14)</f>
      </c>
      <c r="F14" s="9"/>
    </row>
    <row r="15" spans="1:6" x14ac:dyDescent="0.25">
      <c r="A15" s="9"/>
      <c r="B15" s="9"/>
      <c r="C15" s="7"/>
      <c r="D15" s="7"/>
      <c r="E15" s="10">
        <f>IF(OR(C15="",D15=""),"",D15-C15)</f>
      </c>
      <c r="F15" s="9"/>
    </row>
    <row r="16" spans="1:6" x14ac:dyDescent="0.25">
      <c r="A16" s="9"/>
      <c r="B16" s="9"/>
      <c r="C16" s="7"/>
      <c r="D16" s="7"/>
      <c r="E16" s="10">
        <f>IF(OR(C16="",D16=""),"",D16-C16)</f>
      </c>
      <c r="F16" s="9"/>
    </row>
    <row r="17" spans="1:6" x14ac:dyDescent="0.25">
      <c r="A17" s="9"/>
      <c r="B17" s="9"/>
      <c r="C17" s="7"/>
      <c r="D17" s="7"/>
      <c r="E17" s="10">
        <f>IF(OR(C17="",D17=""),"",D17-C17)</f>
      </c>
      <c r="F17" s="9"/>
    </row>
    <row r="18" spans="1:6" x14ac:dyDescent="0.25">
      <c r="A18" s="9"/>
      <c r="B18" s="9"/>
      <c r="C18" s="7"/>
      <c r="D18" s="7"/>
      <c r="E18" s="10">
        <f>IF(OR(C18="",D18=""),"",D18-C18)</f>
      </c>
      <c r="F18" s="9"/>
    </row>
    <row r="19" spans="1:6" x14ac:dyDescent="0.25">
      <c r="A19" s="9"/>
      <c r="B19" s="9"/>
      <c r="C19" s="7"/>
      <c r="D19" s="7"/>
      <c r="E19" s="10">
        <f>IF(OR(C19="",D19=""),"",D19-C19)</f>
      </c>
      <c r="F19" s="9"/>
    </row>
    <row r="20" spans="1:6" x14ac:dyDescent="0.25">
      <c r="A20" s="9"/>
      <c r="B20" s="9"/>
      <c r="C20" s="7"/>
      <c r="D20" s="7"/>
      <c r="E20" s="10">
        <f>IF(OR(C20="",D20=""),"",D20-C20)</f>
      </c>
      <c r="F20" s="9"/>
    </row>
    <row r="21" spans="1:6" x14ac:dyDescent="0.25">
      <c r="A21" s="9"/>
      <c r="B21" s="9"/>
      <c r="C21" s="7"/>
      <c r="D21" s="7"/>
      <c r="E21" s="10">
        <f>IF(OR(C21="",D21=""),"",D21-C21)</f>
      </c>
      <c r="F21" s="9"/>
    </row>
    <row r="22" spans="1:6" x14ac:dyDescent="0.25">
      <c r="A22" s="9"/>
      <c r="B22" s="9"/>
      <c r="C22" s="7"/>
      <c r="D22" s="7"/>
      <c r="E22" s="10">
        <f>IF(OR(C22="",D22=""),"",D22-C22)</f>
      </c>
      <c r="F22" s="9"/>
    </row>
    <row r="23" spans="1:6" x14ac:dyDescent="0.25">
      <c r="A23" s="9"/>
      <c r="B23" s="9"/>
      <c r="C23" s="7"/>
      <c r="D23" s="7"/>
      <c r="E23" s="10">
        <f>IF(OR(C23="",D23=""),"",D23-C23)</f>
      </c>
      <c r="F23" s="9"/>
    </row>
    <row r="24" spans="1:6" x14ac:dyDescent="0.25">
      <c r="A24" s="9"/>
      <c r="B24" s="9"/>
      <c r="C24" s="7"/>
      <c r="D24" s="7"/>
      <c r="E24" s="10">
        <f>IF(OR(C24="",D24=""),"",D24-C24)</f>
      </c>
      <c r="F24" s="9"/>
    </row>
    <row r="25" spans="1:6" x14ac:dyDescent="0.25">
      <c r="A25" s="9"/>
      <c r="B25" s="9"/>
      <c r="C25" s="7"/>
      <c r="D25" s="7"/>
      <c r="E25" s="10">
        <f>IF(OR(C25="",D25=""),"",D25-C25)</f>
      </c>
      <c r="F25" s="9"/>
    </row>
    <row r="26" spans="1:6" x14ac:dyDescent="0.25">
      <c r="A26" s="9"/>
      <c r="B26" s="9"/>
      <c r="C26" s="7"/>
      <c r="D26" s="7"/>
      <c r="E26" s="10">
        <f>IF(OR(C26="",D26=""),"",D26-C26)</f>
      </c>
      <c r="F26" s="9"/>
    </row>
    <row r="27" spans="1:6" x14ac:dyDescent="0.25">
      <c r="A27" s="9"/>
      <c r="B27" s="9"/>
      <c r="C27" s="7"/>
      <c r="D27" s="7"/>
      <c r="E27" s="10">
        <f>IF(OR(C27="",D27=""),"",D27-C27)</f>
      </c>
      <c r="F27" s="9"/>
    </row>
    <row r="28" spans="1:6" x14ac:dyDescent="0.25">
      <c r="A28" s="9"/>
      <c r="B28" s="9"/>
      <c r="C28" s="7"/>
      <c r="D28" s="7"/>
      <c r="E28" s="10">
        <f>IF(OR(C28="",D28=""),"",D28-C28)</f>
      </c>
      <c r="F28" s="9"/>
    </row>
    <row r="29" spans="1:6" x14ac:dyDescent="0.25">
      <c r="A29" s="9"/>
      <c r="B29" s="9"/>
      <c r="C29" s="7"/>
      <c r="D29" s="7"/>
      <c r="E29" s="10">
        <f>IF(OR(C29="",D29=""),"",D29-C29)</f>
      </c>
      <c r="F29" s="9"/>
    </row>
    <row r="30" spans="1:6" x14ac:dyDescent="0.25">
      <c r="A30" s="9"/>
      <c r="B30" s="9"/>
      <c r="C30" s="7"/>
      <c r="D30" s="7"/>
      <c r="E30" s="10">
        <f>IF(OR(C30="",D30=""),"",D30-C30)</f>
      </c>
      <c r="F30" s="9"/>
    </row>
  </sheetData>
  <pageMargins left="0.7" right="0.7" top="0.75" bottom="0.75" header="0.3" footer="0.3"/>
  <pageSetup orientation="portrait" horizontalDpi="4294967295" verticalDpi="4294967295" scale="100" fitToWidth="1" fitToHeigh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21316"/>
  </sheetPr>
  <dimension ref="A1:C12"/>
  <sheetViews>
    <sheetView workbookViewId="0" showGridLines="0"/>
  </sheetViews>
  <sheetFormatPr defaultRowHeight="15" outlineLevelRow="0" outlineLevelCol="0" x14ac:dyDescent="55"/>
  <cols>
    <col min="1" max="1" width="34" customWidth="1"/>
    <col min="2" max="2" width="40" customWidth="1"/>
    <col min="3" max="3" width="44" customWidth="1"/>
  </cols>
  <sheetData>
    <row r="1" spans="1:1" x14ac:dyDescent="0.25">
      <c r="A1" s="1" t="s">
        <v>94</v>
      </c>
    </row>
    <row r="2" spans="1:1" x14ac:dyDescent="0.25">
      <c r="A2" s="2" t="s">
        <v>95</v>
      </c>
    </row>
    <row r="4" ht="22" customHeight="1" spans="1:3" x14ac:dyDescent="0.25">
      <c r="A4" s="8" t="s">
        <v>96</v>
      </c>
      <c r="B4" s="8" t="s">
        <v>97</v>
      </c>
      <c r="C4" s="8" t="s">
        <v>98</v>
      </c>
    </row>
    <row r="5" spans="1:3" x14ac:dyDescent="0.25">
      <c r="A5" s="4" t="s">
        <v>61</v>
      </c>
      <c r="B5" s="4" t="s">
        <v>99</v>
      </c>
      <c r="C5" s="4" t="s">
        <v>100</v>
      </c>
    </row>
    <row r="6" spans="1:3" x14ac:dyDescent="0.25">
      <c r="A6" s="4" t="s">
        <v>101</v>
      </c>
      <c r="B6" s="4" t="s">
        <v>102</v>
      </c>
      <c r="C6" s="4" t="s">
        <v>103</v>
      </c>
    </row>
    <row r="7" spans="1:3" x14ac:dyDescent="0.25">
      <c r="A7" s="4" t="s">
        <v>104</v>
      </c>
      <c r="B7" s="4" t="s">
        <v>105</v>
      </c>
      <c r="C7" s="4" t="s">
        <v>106</v>
      </c>
    </row>
    <row r="8" spans="1:3" x14ac:dyDescent="0.25">
      <c r="A8" s="4" t="s">
        <v>107</v>
      </c>
      <c r="B8" s="4" t="s">
        <v>108</v>
      </c>
      <c r="C8" s="4" t="s">
        <v>109</v>
      </c>
    </row>
    <row r="9" spans="1:3" x14ac:dyDescent="0.25">
      <c r="A9" s="4" t="s">
        <v>110</v>
      </c>
      <c r="B9" s="4" t="s">
        <v>111</v>
      </c>
      <c r="C9" s="4" t="s">
        <v>112</v>
      </c>
    </row>
    <row r="10" spans="1:3" x14ac:dyDescent="0.25">
      <c r="A10" s="4" t="s">
        <v>113</v>
      </c>
      <c r="B10" s="4" t="s">
        <v>114</v>
      </c>
      <c r="C10" s="4" t="s">
        <v>115</v>
      </c>
    </row>
    <row r="11" spans="1:3" x14ac:dyDescent="0.25">
      <c r="A11" s="4" t="s">
        <v>116</v>
      </c>
      <c r="B11" s="4" t="s">
        <v>117</v>
      </c>
      <c r="C11" s="4" t="s">
        <v>118</v>
      </c>
    </row>
    <row r="12" spans="1:3" x14ac:dyDescent="0.25">
      <c r="A12" s="4" t="s">
        <v>59</v>
      </c>
      <c r="B12" s="4" t="s">
        <v>119</v>
      </c>
      <c r="C12" s="4" t="s">
        <v>120</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Read me</vt:lpstr>
      <vt:lpstr>Settings</vt:lpstr>
      <vt:lpstr>Receipts</vt:lpstr>
      <vt:lpstr>Payments</vt:lpstr>
      <vt:lpstr>Summary</vt:lpstr>
      <vt:lpstr>Variance log</vt:lpstr>
      <vt:lpstr>Statutory calendar</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Simplify (withsimplify.in)</dc:creator>
  <dc:title/>
  <dc:subject/>
  <dc:description/>
  <cp:keywords/>
  <cp:category/>
  <cp:lastModifiedBy>Unknown</cp:lastModifiedBy>
  <dcterms:created xsi:type="dcterms:W3CDTF">2026-09-16T09:00:00Z</dcterms:created>
  <dcterms:modified xsi:type="dcterms:W3CDTF">2026-09-16T17:09:58Z</dcterms:modified>
</cp:coreProperties>
</file>