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Invoices" state="visible" r:id="rId5"/>
    <sheet sheetId="3" name="Summary" state="visible" r:id="rId6"/>
    <sheet sheetId="4" name="Ladder" state="visible" r:id="rId7"/>
  </sheets>
  <calcPr calcId="171027" fullCalcOnLoad="1"/>
</workbook>
</file>

<file path=xl/sharedStrings.xml><?xml version="1.0" encoding="utf-8"?>
<sst xmlns="http://schemas.openxmlformats.org/spreadsheetml/2006/main" count="117" uniqueCount="94">
  <si>
    <t>Collections tracker</t>
  </si>
  <si>
    <t>Free from Simplify, withsimplify.in/templates/collections-tracker</t>
  </si>
  <si>
    <t>HOW TO USE IT</t>
  </si>
  <si>
    <t>1. Invoices: one row per open invoice. Enter the customer, invoice date, terms and amount; due date, age and bucket calculate themselves from today's date.</t>
  </si>
  <si>
    <t>2. Record part payments in the received column. The balance and status follow.</t>
  </si>
  <si>
    <t>3. Use the promise date and last contact columns. A customer who misses two promised dates has told you something.</t>
  </si>
  <si>
    <t>4. Summary shows what is outstanding by age, your collection days, and the customers holding most of the money.</t>
  </si>
  <si>
    <t>5. Ladder is the escalation schedule. Agree it once and follow it for every customer, so chasing stops being a judgement call.</t>
  </si>
  <si>
    <t/>
  </si>
  <si>
    <t>THINGS TO KNOW</t>
  </si>
  <si>
    <t>Amounts are in rupees. Enter the invoice value including GST, since that is what the customer pays, and record TDS separately so the balance does not look permanently short.</t>
  </si>
  <si>
    <t>Age and buckets use TODAY(), so they update every time you open the file.</t>
  </si>
  <si>
    <t>The example rows belong to a fictional company. Delete them.</t>
  </si>
  <si>
    <t>If you are registered as a micro or small enterprise, the MSMED Act sets payment periods and interest on late payment. Check your status with your CA before relying on it.</t>
  </si>
  <si>
    <t>Guide to using this template: withsimplify.in/templates/collections-tracker</t>
  </si>
  <si>
    <t>Open invoices</t>
  </si>
  <si>
    <t>Shaded cells are inputs. Due date, age, bucket, balance and status calculate themselves.</t>
  </si>
  <si>
    <t>Customer</t>
  </si>
  <si>
    <t>Invoice no</t>
  </si>
  <si>
    <t>Invoice date</t>
  </si>
  <si>
    <t>Terms</t>
  </si>
  <si>
    <t>Due date</t>
  </si>
  <si>
    <t>Invoice amount</t>
  </si>
  <si>
    <t>TDS</t>
  </si>
  <si>
    <t>Received</t>
  </si>
  <si>
    <t>Balance</t>
  </si>
  <si>
    <t>Days past due</t>
  </si>
  <si>
    <t>Bucket</t>
  </si>
  <si>
    <t>Promise date</t>
  </si>
  <si>
    <t>Last contact</t>
  </si>
  <si>
    <t>Notes</t>
  </si>
  <si>
    <t>Customer A</t>
  </si>
  <si>
    <t>INV-104</t>
  </si>
  <si>
    <t>Escalated to their finance head</t>
  </si>
  <si>
    <t>Customer B</t>
  </si>
  <si>
    <t>INV-109</t>
  </si>
  <si>
    <t>Promised for next week</t>
  </si>
  <si>
    <t>Customer C</t>
  </si>
  <si>
    <t>INV-112</t>
  </si>
  <si>
    <t>Part payment received</t>
  </si>
  <si>
    <t>Customer D</t>
  </si>
  <si>
    <t>INV-118</t>
  </si>
  <si>
    <t>Within terms</t>
  </si>
  <si>
    <t>Customer E</t>
  </si>
  <si>
    <t>INV-121</t>
  </si>
  <si>
    <t>Total outstanding</t>
  </si>
  <si>
    <t>Where the money is</t>
  </si>
  <si>
    <t>Calculated from the Invoices sheet.</t>
  </si>
  <si>
    <t>Average monthly revenue</t>
  </si>
  <si>
    <t>Used for collection days</t>
  </si>
  <si>
    <t>Amount</t>
  </si>
  <si>
    <t>Share</t>
  </si>
  <si>
    <t>What to do</t>
  </si>
  <si>
    <t>Nothing yet. A reminder three days before the due date costs nothing.</t>
  </si>
  <si>
    <t>1 to 30 over</t>
  </si>
  <si>
    <t>Call the accounts payable contact. Usually a missing reference or an approval.</t>
  </si>
  <si>
    <t>31 to 60 over</t>
  </si>
  <si>
    <t>Escalate to your commercial contact, with the invoice attached.</t>
  </si>
  <si>
    <t>Over 60</t>
  </si>
  <si>
    <t>Escalate to their manager or head of finance, and stop extending further credit.</t>
  </si>
  <si>
    <t>Collection days, estimated</t>
  </si>
  <si>
    <t>Outstanding divided by monthly revenue, times 30</t>
  </si>
  <si>
    <t>Past due, all buckets</t>
  </si>
  <si>
    <t>Invoices past due</t>
  </si>
  <si>
    <t>Oldest invoice, days past due</t>
  </si>
  <si>
    <t>Outstanding</t>
  </si>
  <si>
    <t>Type the customers you want to watch. Concentration matters: one slow payer holding half the balance is a different problem from twenty holding a little each.</t>
  </si>
  <si>
    <t>Escalation ladder</t>
  </si>
  <si>
    <t>Agree it once, then follow it for everyone.</t>
  </si>
  <si>
    <t>When</t>
  </si>
  <si>
    <t>Who acts</t>
  </si>
  <si>
    <t>What they do</t>
  </si>
  <si>
    <t>Owner</t>
  </si>
  <si>
    <t>3 days before due</t>
  </si>
  <si>
    <t>Finance</t>
  </si>
  <si>
    <t>Polite reminder with the invoice attached and payment details</t>
  </si>
  <si>
    <t>Confirm receipt and ask whether anything is holding approval</t>
  </si>
  <si>
    <t>5 days past due</t>
  </si>
  <si>
    <t>Call the accounts payable contact, ask for a payment date</t>
  </si>
  <si>
    <t>10 days past due</t>
  </si>
  <si>
    <t>Account manager</t>
  </si>
  <si>
    <t>Message the commercial contact, note the promise date</t>
  </si>
  <si>
    <t>20 days past due</t>
  </si>
  <si>
    <t>Meeting or call with the commercial contact, written follow-up</t>
  </si>
  <si>
    <t>30 days past due</t>
  </si>
  <si>
    <t>Founder or finance lead</t>
  </si>
  <si>
    <t>Escalate to their finance head, restate terms and any interest</t>
  </si>
  <si>
    <t>45 days past due</t>
  </si>
  <si>
    <t>Founder</t>
  </si>
  <si>
    <t>Decide: pause further work, agree a payment plan, or escalate formally</t>
  </si>
  <si>
    <t>60 days past due</t>
  </si>
  <si>
    <t>Founder with adviser</t>
  </si>
  <si>
    <t>Formal notice, and consider MSME remedies if you are registered</t>
  </si>
  <si>
    <t>The ladder works because it is boring and predictable. Customers learn that invoices here get chased on a schedule, which is usually enough.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</si>
</sst>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 mmm"/>
    <numFmt numFmtId="165" formatCode="#,##0;[Red]-#,##0"/>
    <numFmt numFmtId="166" formatCode="0.0%;[Red]-0.0%"/>
  </numFmts>
  <fonts count="7" x14ac:knownFonts="1">
    <font>
      <color theme="1"/>
      <family val="2"/>
      <scheme val="minor"/>
      <sz val="11"/>
      <name val="Calibri"/>
    </font>
    <font>
      <b/>
      <color rgb="FF121316"/>
      <sz val="16"/>
    </font>
    <font>
      <color rgb="FF6B6B6B"/>
      <sz val="10"/>
    </font>
    <font>
      <b/>
    </font>
    <font>
      <b/>
      <color rgb="FFFFFFFF"/>
    </font>
    <font>
      <color rgb="FF6B6B6B"/>
    </font>
    <font>
      <i/>
      <color rgb="FF6B6B6B"/>
    </font>
  </fonts>
  <fills count="4">
    <fill>
      <patternFill patternType="none"/>
    </fill>
    <fill>
      <patternFill patternType="gray125"/>
    </fill>
    <fill>
      <patternFill patternType="solid">
        <fgColor rgb="FF121316"/>
      </patternFill>
    </fill>
    <fill>
      <patternFill patternType="solid">
        <fgColor rgb="FFF1F8D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4" fillId="2" borderId="0" xfId="0" applyFont="1" applyFill="1" applyAlignment="1">
      <alignment vertical="center" wrapText="1"/>
    </xf>
    <xf numFmtId="0" fontId="0" fillId="3" borderId="0" xfId="0" applyFill="1"/>
    <xf numFmtId="164" fontId="0" fillId="3" borderId="0" xfId="0" applyNumberFormat="1" applyFill="1"/>
    <xf numFmtId="164" fontId="0" fillId="0" borderId="0" xfId="0" applyNumberFormat="1"/>
    <xf numFmtId="165" fontId="0" fillId="3" borderId="0" xfId="0" applyNumberFormat="1" applyFill="1"/>
    <xf numFmtId="165" fontId="0" fillId="0" borderId="0" xfId="0" applyNumberFormat="1"/>
    <xf numFmtId="1" fontId="0" fillId="0" borderId="0" xfId="0" applyNumberFormat="1"/>
    <xf numFmtId="0" fontId="3" fillId="0" borderId="0" xfId="0" applyFont="1"/>
    <xf numFmtId="165" fontId="3" fillId="0" borderId="0" xfId="0" applyNumberFormat="1" applyFont="1"/>
    <xf numFmtId="0" fontId="5" fillId="0" borderId="0" xfId="0" applyFont="1"/>
    <xf numFmtId="166" fontId="0" fillId="0" borderId="0" xfId="0" applyNumberFormat="1"/>
    <xf numFmtId="0" fontId="6" fillId="0" borderId="0" xfId="0" applyFont="1"/>
    <xf numFmtId="0" fontId="0" fillId="3" borderId="0" xfId="0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F850"/>
  </sheetPr>
  <dimension ref="A1:A17"/>
  <sheetViews>
    <sheetView workbookViewId="0" showGridLines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4" t="s">
        <v>3</v>
      </c>
    </row>
    <row r="6" spans="1:1" x14ac:dyDescent="0.25">
      <c r="A6" s="4" t="s">
        <v>4</v>
      </c>
    </row>
    <row r="7" spans="1:1" x14ac:dyDescent="0.25">
      <c r="A7" s="4" t="s">
        <v>5</v>
      </c>
    </row>
    <row r="8" spans="1:1" x14ac:dyDescent="0.25">
      <c r="A8" s="4" t="s">
        <v>6</v>
      </c>
    </row>
    <row r="9" spans="1:1" x14ac:dyDescent="0.25">
      <c r="A9" s="4" t="s">
        <v>7</v>
      </c>
    </row>
    <row r="10" spans="1:1" x14ac:dyDescent="0.25">
      <c r="A10" s="4" t="s">
        <v>8</v>
      </c>
    </row>
    <row r="11" spans="1:1" x14ac:dyDescent="0.25">
      <c r="A11" s="3" t="s">
        <v>9</v>
      </c>
    </row>
    <row r="12" spans="1:1" x14ac:dyDescent="0.25">
      <c r="A12" s="4" t="s">
        <v>10</v>
      </c>
    </row>
    <row r="13" spans="1:1" x14ac:dyDescent="0.25">
      <c r="A13" s="4" t="s">
        <v>11</v>
      </c>
    </row>
    <row r="14" spans="1:1" x14ac:dyDescent="0.25">
      <c r="A14" s="4" t="s">
        <v>12</v>
      </c>
    </row>
    <row r="15" spans="1:1" x14ac:dyDescent="0.25">
      <c r="A15" s="4" t="s">
        <v>13</v>
      </c>
    </row>
    <row r="16" spans="1:1" x14ac:dyDescent="0.25">
      <c r="A16" s="4" t="s">
        <v>8</v>
      </c>
    </row>
    <row r="17" spans="1:1" x14ac:dyDescent="0.25">
      <c r="A17" s="4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21316"/>
  </sheetPr>
  <dimension ref="A1:N45"/>
  <sheetViews>
    <sheetView workbookViewId="0" showGridLines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2" width="14" customWidth="1"/>
    <col min="3" max="3" width="13" customWidth="1"/>
    <col min="4" max="4" width="10" customWidth="1"/>
    <col min="5" max="5" width="13" customWidth="1"/>
    <col min="6" max="6" width="14" customWidth="1"/>
    <col min="7" max="7" width="12" customWidth="1"/>
    <col min="8" max="9" width="14" customWidth="1"/>
    <col min="10" max="10" width="10" customWidth="1"/>
    <col min="11" max="11" width="13" customWidth="1"/>
    <col min="12" max="12" width="14" customWidth="1"/>
    <col min="13" max="13" width="18" customWidth="1"/>
    <col min="14" max="14" width="30" customWidth="1"/>
  </cols>
  <sheetData>
    <row r="1" spans="1:1" x14ac:dyDescent="0.25">
      <c r="A1" s="1" t="s">
        <v>15</v>
      </c>
    </row>
    <row r="2" spans="1:1" x14ac:dyDescent="0.25">
      <c r="A2" s="2" t="s">
        <v>16</v>
      </c>
    </row>
    <row r="4" ht="22" customHeight="1" spans="1:14" x14ac:dyDescent="0.25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  <c r="I4" s="5" t="s">
        <v>25</v>
      </c>
      <c r="J4" s="5" t="s">
        <v>26</v>
      </c>
      <c r="K4" s="5" t="s">
        <v>27</v>
      </c>
      <c r="L4" s="5" t="s">
        <v>28</v>
      </c>
      <c r="M4" s="5" t="s">
        <v>29</v>
      </c>
      <c r="N4" s="5" t="s">
        <v>30</v>
      </c>
    </row>
    <row r="5" spans="1:14" x14ac:dyDescent="0.25">
      <c r="A5" s="6" t="s">
        <v>31</v>
      </c>
      <c r="B5" s="6" t="s">
        <v>32</v>
      </c>
      <c r="C5" s="7">
        <v>46213</v>
      </c>
      <c r="D5" s="6">
        <v>45</v>
      </c>
      <c r="E5" s="8">
        <f>IF(OR(C5="",D5=""),"",C5+D5)</f>
      </c>
      <c r="F5" s="9">
        <v>1250000</v>
      </c>
      <c r="G5" s="9">
        <v>125000</v>
      </c>
      <c r="H5" s="9">
        <v>0</v>
      </c>
      <c r="I5" s="10">
        <f>IF(F5="","",F5-G5-H5)</f>
      </c>
      <c r="J5" s="11">
        <f>IF(E5="","",IF(TODAY()&lt;=E5,"",TODAY()-E5))</f>
      </c>
      <c r="K5" s="12">
        <f>IF(OR(E5="",I5&lt;=0),"",IF(TODAY()&lt;=E5,"Within terms",IF(TODAY()-E5&lt;=30,"1 to 30 over",IF(TODAY()-E5&lt;=60,"31 to 60 over","Over 60"))))</f>
      </c>
      <c r="L5" s="7"/>
      <c r="M5" s="7"/>
      <c r="N5" s="6" t="s">
        <v>33</v>
      </c>
    </row>
    <row r="6" spans="1:14" x14ac:dyDescent="0.25">
      <c r="A6" s="6" t="s">
        <v>34</v>
      </c>
      <c r="B6" s="6" t="s">
        <v>35</v>
      </c>
      <c r="C6" s="7">
        <v>46233</v>
      </c>
      <c r="D6" s="6">
        <v>45</v>
      </c>
      <c r="E6" s="8">
        <f>IF(OR(C6="",D6=""),"",C6+D6)</f>
      </c>
      <c r="F6" s="9">
        <v>800000</v>
      </c>
      <c r="G6" s="9">
        <v>80000</v>
      </c>
      <c r="H6" s="9">
        <v>0</v>
      </c>
      <c r="I6" s="10">
        <f>IF(F6="","",F6-G6-H6)</f>
      </c>
      <c r="J6" s="11">
        <f>IF(E6="","",IF(TODAY()&lt;=E6,"",TODAY()-E6))</f>
      </c>
      <c r="K6" s="12">
        <f>IF(OR(E6="",I6&lt;=0),"",IF(TODAY()&lt;=E6,"Within terms",IF(TODAY()-E6&lt;=30,"1 to 30 over",IF(TODAY()-E6&lt;=60,"31 to 60 over","Over 60"))))</f>
      </c>
      <c r="L6" s="7">
        <v>46290</v>
      </c>
      <c r="M6" s="7">
        <v>46282</v>
      </c>
      <c r="N6" s="6" t="s">
        <v>36</v>
      </c>
    </row>
    <row r="7" spans="1:14" x14ac:dyDescent="0.25">
      <c r="A7" s="6" t="s">
        <v>37</v>
      </c>
      <c r="B7" s="6" t="s">
        <v>38</v>
      </c>
      <c r="C7" s="7">
        <v>46247</v>
      </c>
      <c r="D7" s="6">
        <v>30</v>
      </c>
      <c r="E7" s="8">
        <f>IF(OR(C7="",D7=""),"",C7+D7)</f>
      </c>
      <c r="F7" s="9">
        <v>600000</v>
      </c>
      <c r="G7" s="9">
        <v>60000</v>
      </c>
      <c r="H7" s="9">
        <v>300000</v>
      </c>
      <c r="I7" s="10">
        <f>IF(F7="","",F7-G7-H7)</f>
      </c>
      <c r="J7" s="11">
        <f>IF(E7="","",IF(TODAY()&lt;=E7,"",TODAY()-E7))</f>
      </c>
      <c r="K7" s="12">
        <f>IF(OR(E7="",I7&lt;=0),"",IF(TODAY()&lt;=E7,"Within terms",IF(TODAY()-E7&lt;=30,"1 to 30 over",IF(TODAY()-E7&lt;=60,"31 to 60 over","Over 60"))))</f>
      </c>
      <c r="L7" s="7"/>
      <c r="M7" s="7">
        <v>46283</v>
      </c>
      <c r="N7" s="6" t="s">
        <v>39</v>
      </c>
    </row>
    <row r="8" spans="1:14" x14ac:dyDescent="0.25">
      <c r="A8" s="6" t="s">
        <v>40</v>
      </c>
      <c r="B8" s="6" t="s">
        <v>41</v>
      </c>
      <c r="C8" s="7">
        <v>46265</v>
      </c>
      <c r="D8" s="6">
        <v>45</v>
      </c>
      <c r="E8" s="8">
        <f>IF(OR(C8="",D8=""),"",C8+D8)</f>
      </c>
      <c r="F8" s="9">
        <v>1400000</v>
      </c>
      <c r="G8" s="9">
        <v>140000</v>
      </c>
      <c r="H8" s="9">
        <v>0</v>
      </c>
      <c r="I8" s="10">
        <f>IF(F8="","",F8-G8-H8)</f>
      </c>
      <c r="J8" s="11">
        <f>IF(E8="","",IF(TODAY()&lt;=E8,"",TODAY()-E8))</f>
      </c>
      <c r="K8" s="12">
        <f>IF(OR(E8="",I8&lt;=0),"",IF(TODAY()&lt;=E8,"Within terms",IF(TODAY()-E8&lt;=30,"1 to 30 over",IF(TODAY()-E8&lt;=60,"31 to 60 over","Over 60"))))</f>
      </c>
      <c r="L8" s="7"/>
      <c r="M8" s="7"/>
      <c r="N8" s="6" t="s">
        <v>42</v>
      </c>
    </row>
    <row r="9" spans="1:14" x14ac:dyDescent="0.25">
      <c r="A9" s="6" t="s">
        <v>43</v>
      </c>
      <c r="B9" s="6" t="s">
        <v>44</v>
      </c>
      <c r="C9" s="7">
        <v>46279</v>
      </c>
      <c r="D9" s="6">
        <v>30</v>
      </c>
      <c r="E9" s="8">
        <f>IF(OR(C9="",D9=""),"",C9+D9)</f>
      </c>
      <c r="F9" s="9">
        <v>450000</v>
      </c>
      <c r="G9" s="9">
        <v>45000</v>
      </c>
      <c r="H9" s="9">
        <v>0</v>
      </c>
      <c r="I9" s="10">
        <f>IF(F9="","",F9-G9-H9)</f>
      </c>
      <c r="J9" s="11">
        <f>IF(E9="","",IF(TODAY()&lt;=E9,"",TODAY()-E9))</f>
      </c>
      <c r="K9" s="12">
        <f>IF(OR(E9="",I9&lt;=0),"",IF(TODAY()&lt;=E9,"Within terms",IF(TODAY()-E9&lt;=30,"1 to 30 over",IF(TODAY()-E9&lt;=60,"31 to 60 over","Over 60"))))</f>
      </c>
      <c r="L9" s="7"/>
      <c r="M9" s="7"/>
      <c r="N9" s="6" t="s">
        <v>42</v>
      </c>
    </row>
    <row r="10" spans="1:14" x14ac:dyDescent="0.25">
      <c r="A10" s="6"/>
      <c r="B10" s="6"/>
      <c r="C10" s="7"/>
      <c r="D10" s="6"/>
      <c r="E10" s="8">
        <f>IF(OR(C10="",D10=""),"",C10+D10)</f>
      </c>
      <c r="F10" s="9"/>
      <c r="G10" s="9"/>
      <c r="H10" s="9"/>
      <c r="I10" s="10">
        <f>IF(F10="","",F10-G10-H10)</f>
      </c>
      <c r="J10" s="11">
        <f>IF(E10="","",IF(TODAY()&lt;=E10,"",TODAY()-E10))</f>
      </c>
      <c r="K10" s="12">
        <f>IF(OR(E10="",I10&lt;=0),"",IF(TODAY()&lt;=E10,"Within terms",IF(TODAY()-E10&lt;=30,"1 to 30 over",IF(TODAY()-E10&lt;=60,"31 to 60 over","Over 60"))))</f>
      </c>
      <c r="L10" s="7"/>
      <c r="M10" s="7"/>
      <c r="N10" s="6"/>
    </row>
    <row r="11" spans="1:14" x14ac:dyDescent="0.25">
      <c r="A11" s="6"/>
      <c r="B11" s="6"/>
      <c r="C11" s="7"/>
      <c r="D11" s="6"/>
      <c r="E11" s="8">
        <f>IF(OR(C11="",D11=""),"",C11+D11)</f>
      </c>
      <c r="F11" s="9"/>
      <c r="G11" s="9"/>
      <c r="H11" s="9"/>
      <c r="I11" s="10">
        <f>IF(F11="","",F11-G11-H11)</f>
      </c>
      <c r="J11" s="11">
        <f>IF(E11="","",IF(TODAY()&lt;=E11,"",TODAY()-E11))</f>
      </c>
      <c r="K11" s="12">
        <f>IF(OR(E11="",I11&lt;=0),"",IF(TODAY()&lt;=E11,"Within terms",IF(TODAY()-E11&lt;=30,"1 to 30 over",IF(TODAY()-E11&lt;=60,"31 to 60 over","Over 60"))))</f>
      </c>
      <c r="L11" s="7"/>
      <c r="M11" s="7"/>
      <c r="N11" s="6"/>
    </row>
    <row r="12" spans="1:14" x14ac:dyDescent="0.25">
      <c r="A12" s="6"/>
      <c r="B12" s="6"/>
      <c r="C12" s="7"/>
      <c r="D12" s="6"/>
      <c r="E12" s="8">
        <f>IF(OR(C12="",D12=""),"",C12+D12)</f>
      </c>
      <c r="F12" s="9"/>
      <c r="G12" s="9"/>
      <c r="H12" s="9"/>
      <c r="I12" s="10">
        <f>IF(F12="","",F12-G12-H12)</f>
      </c>
      <c r="J12" s="11">
        <f>IF(E12="","",IF(TODAY()&lt;=E12,"",TODAY()-E12))</f>
      </c>
      <c r="K12" s="12">
        <f>IF(OR(E12="",I12&lt;=0),"",IF(TODAY()&lt;=E12,"Within terms",IF(TODAY()-E12&lt;=30,"1 to 30 over",IF(TODAY()-E12&lt;=60,"31 to 60 over","Over 60"))))</f>
      </c>
      <c r="L12" s="7"/>
      <c r="M12" s="7"/>
      <c r="N12" s="6"/>
    </row>
    <row r="13" spans="1:14" x14ac:dyDescent="0.25">
      <c r="A13" s="6"/>
      <c r="B13" s="6"/>
      <c r="C13" s="7"/>
      <c r="D13" s="6"/>
      <c r="E13" s="8">
        <f>IF(OR(C13="",D13=""),"",C13+D13)</f>
      </c>
      <c r="F13" s="9"/>
      <c r="G13" s="9"/>
      <c r="H13" s="9"/>
      <c r="I13" s="10">
        <f>IF(F13="","",F13-G13-H13)</f>
      </c>
      <c r="J13" s="11">
        <f>IF(E13="","",IF(TODAY()&lt;=E13,"",TODAY()-E13))</f>
      </c>
      <c r="K13" s="12">
        <f>IF(OR(E13="",I13&lt;=0),"",IF(TODAY()&lt;=E13,"Within terms",IF(TODAY()-E13&lt;=30,"1 to 30 over",IF(TODAY()-E13&lt;=60,"31 to 60 over","Over 60"))))</f>
      </c>
      <c r="L13" s="7"/>
      <c r="M13" s="7"/>
      <c r="N13" s="6"/>
    </row>
    <row r="14" spans="1:14" x14ac:dyDescent="0.25">
      <c r="A14" s="6"/>
      <c r="B14" s="6"/>
      <c r="C14" s="7"/>
      <c r="D14" s="6"/>
      <c r="E14" s="8">
        <f>IF(OR(C14="",D14=""),"",C14+D14)</f>
      </c>
      <c r="F14" s="9"/>
      <c r="G14" s="9"/>
      <c r="H14" s="9"/>
      <c r="I14" s="10">
        <f>IF(F14="","",F14-G14-H14)</f>
      </c>
      <c r="J14" s="11">
        <f>IF(E14="","",IF(TODAY()&lt;=E14,"",TODAY()-E14))</f>
      </c>
      <c r="K14" s="12">
        <f>IF(OR(E14="",I14&lt;=0),"",IF(TODAY()&lt;=E14,"Within terms",IF(TODAY()-E14&lt;=30,"1 to 30 over",IF(TODAY()-E14&lt;=60,"31 to 60 over","Over 60"))))</f>
      </c>
      <c r="L14" s="7"/>
      <c r="M14" s="7"/>
      <c r="N14" s="6"/>
    </row>
    <row r="15" spans="1:14" x14ac:dyDescent="0.25">
      <c r="A15" s="6"/>
      <c r="B15" s="6"/>
      <c r="C15" s="7"/>
      <c r="D15" s="6"/>
      <c r="E15" s="8">
        <f>IF(OR(C15="",D15=""),"",C15+D15)</f>
      </c>
      <c r="F15" s="9"/>
      <c r="G15" s="9"/>
      <c r="H15" s="9"/>
      <c r="I15" s="10">
        <f>IF(F15="","",F15-G15-H15)</f>
      </c>
      <c r="J15" s="11">
        <f>IF(E15="","",IF(TODAY()&lt;=E15,"",TODAY()-E15))</f>
      </c>
      <c r="K15" s="12">
        <f>IF(OR(E15="",I15&lt;=0),"",IF(TODAY()&lt;=E15,"Within terms",IF(TODAY()-E15&lt;=30,"1 to 30 over",IF(TODAY()-E15&lt;=60,"31 to 60 over","Over 60"))))</f>
      </c>
      <c r="L15" s="7"/>
      <c r="M15" s="7"/>
      <c r="N15" s="6"/>
    </row>
    <row r="16" spans="1:14" x14ac:dyDescent="0.25">
      <c r="A16" s="6"/>
      <c r="B16" s="6"/>
      <c r="C16" s="7"/>
      <c r="D16" s="6"/>
      <c r="E16" s="8">
        <f>IF(OR(C16="",D16=""),"",C16+D16)</f>
      </c>
      <c r="F16" s="9"/>
      <c r="G16" s="9"/>
      <c r="H16" s="9"/>
      <c r="I16" s="10">
        <f>IF(F16="","",F16-G16-H16)</f>
      </c>
      <c r="J16" s="11">
        <f>IF(E16="","",IF(TODAY()&lt;=E16,"",TODAY()-E16))</f>
      </c>
      <c r="K16" s="12">
        <f>IF(OR(E16="",I16&lt;=0),"",IF(TODAY()&lt;=E16,"Within terms",IF(TODAY()-E16&lt;=30,"1 to 30 over",IF(TODAY()-E16&lt;=60,"31 to 60 over","Over 60"))))</f>
      </c>
      <c r="L16" s="7"/>
      <c r="M16" s="7"/>
      <c r="N16" s="6"/>
    </row>
    <row r="17" spans="1:14" x14ac:dyDescent="0.25">
      <c r="A17" s="6"/>
      <c r="B17" s="6"/>
      <c r="C17" s="7"/>
      <c r="D17" s="6"/>
      <c r="E17" s="8">
        <f>IF(OR(C17="",D17=""),"",C17+D17)</f>
      </c>
      <c r="F17" s="9"/>
      <c r="G17" s="9"/>
      <c r="H17" s="9"/>
      <c r="I17" s="10">
        <f>IF(F17="","",F17-G17-H17)</f>
      </c>
      <c r="J17" s="11">
        <f>IF(E17="","",IF(TODAY()&lt;=E17,"",TODAY()-E17))</f>
      </c>
      <c r="K17" s="12">
        <f>IF(OR(E17="",I17&lt;=0),"",IF(TODAY()&lt;=E17,"Within terms",IF(TODAY()-E17&lt;=30,"1 to 30 over",IF(TODAY()-E17&lt;=60,"31 to 60 over","Over 60"))))</f>
      </c>
      <c r="L17" s="7"/>
      <c r="M17" s="7"/>
      <c r="N17" s="6"/>
    </row>
    <row r="18" spans="1:14" x14ac:dyDescent="0.25">
      <c r="A18" s="6"/>
      <c r="B18" s="6"/>
      <c r="C18" s="7"/>
      <c r="D18" s="6"/>
      <c r="E18" s="8">
        <f>IF(OR(C18="",D18=""),"",C18+D18)</f>
      </c>
      <c r="F18" s="9"/>
      <c r="G18" s="9"/>
      <c r="H18" s="9"/>
      <c r="I18" s="10">
        <f>IF(F18="","",F18-G18-H18)</f>
      </c>
      <c r="J18" s="11">
        <f>IF(E18="","",IF(TODAY()&lt;=E18,"",TODAY()-E18))</f>
      </c>
      <c r="K18" s="12">
        <f>IF(OR(E18="",I18&lt;=0),"",IF(TODAY()&lt;=E18,"Within terms",IF(TODAY()-E18&lt;=30,"1 to 30 over",IF(TODAY()-E18&lt;=60,"31 to 60 over","Over 60"))))</f>
      </c>
      <c r="L18" s="7"/>
      <c r="M18" s="7"/>
      <c r="N18" s="6"/>
    </row>
    <row r="19" spans="1:14" x14ac:dyDescent="0.25">
      <c r="A19" s="6"/>
      <c r="B19" s="6"/>
      <c r="C19" s="7"/>
      <c r="D19" s="6"/>
      <c r="E19" s="8">
        <f>IF(OR(C19="",D19=""),"",C19+D19)</f>
      </c>
      <c r="F19" s="9"/>
      <c r="G19" s="9"/>
      <c r="H19" s="9"/>
      <c r="I19" s="10">
        <f>IF(F19="","",F19-G19-H19)</f>
      </c>
      <c r="J19" s="11">
        <f>IF(E19="","",IF(TODAY()&lt;=E19,"",TODAY()-E19))</f>
      </c>
      <c r="K19" s="12">
        <f>IF(OR(E19="",I19&lt;=0),"",IF(TODAY()&lt;=E19,"Within terms",IF(TODAY()-E19&lt;=30,"1 to 30 over",IF(TODAY()-E19&lt;=60,"31 to 60 over","Over 60"))))</f>
      </c>
      <c r="L19" s="7"/>
      <c r="M19" s="7"/>
      <c r="N19" s="6"/>
    </row>
    <row r="20" spans="1:14" x14ac:dyDescent="0.25">
      <c r="A20" s="6"/>
      <c r="B20" s="6"/>
      <c r="C20" s="7"/>
      <c r="D20" s="6"/>
      <c r="E20" s="8">
        <f>IF(OR(C20="",D20=""),"",C20+D20)</f>
      </c>
      <c r="F20" s="9"/>
      <c r="G20" s="9"/>
      <c r="H20" s="9"/>
      <c r="I20" s="10">
        <f>IF(F20="","",F20-G20-H20)</f>
      </c>
      <c r="J20" s="11">
        <f>IF(E20="","",IF(TODAY()&lt;=E20,"",TODAY()-E20))</f>
      </c>
      <c r="K20" s="12">
        <f>IF(OR(E20="",I20&lt;=0),"",IF(TODAY()&lt;=E20,"Within terms",IF(TODAY()-E20&lt;=30,"1 to 30 over",IF(TODAY()-E20&lt;=60,"31 to 60 over","Over 60"))))</f>
      </c>
      <c r="L20" s="7"/>
      <c r="M20" s="7"/>
      <c r="N20" s="6"/>
    </row>
    <row r="21" spans="1:14" x14ac:dyDescent="0.25">
      <c r="A21" s="6"/>
      <c r="B21" s="6"/>
      <c r="C21" s="7"/>
      <c r="D21" s="6"/>
      <c r="E21" s="8">
        <f>IF(OR(C21="",D21=""),"",C21+D21)</f>
      </c>
      <c r="F21" s="9"/>
      <c r="G21" s="9"/>
      <c r="H21" s="9"/>
      <c r="I21" s="10">
        <f>IF(F21="","",F21-G21-H21)</f>
      </c>
      <c r="J21" s="11">
        <f>IF(E21="","",IF(TODAY()&lt;=E21,"",TODAY()-E21))</f>
      </c>
      <c r="K21" s="12">
        <f>IF(OR(E21="",I21&lt;=0),"",IF(TODAY()&lt;=E21,"Within terms",IF(TODAY()-E21&lt;=30,"1 to 30 over",IF(TODAY()-E21&lt;=60,"31 to 60 over","Over 60"))))</f>
      </c>
      <c r="L21" s="7"/>
      <c r="M21" s="7"/>
      <c r="N21" s="6"/>
    </row>
    <row r="22" spans="1:14" x14ac:dyDescent="0.25">
      <c r="A22" s="6"/>
      <c r="B22" s="6"/>
      <c r="C22" s="7"/>
      <c r="D22" s="6"/>
      <c r="E22" s="8">
        <f>IF(OR(C22="",D22=""),"",C22+D22)</f>
      </c>
      <c r="F22" s="9"/>
      <c r="G22" s="9"/>
      <c r="H22" s="9"/>
      <c r="I22" s="10">
        <f>IF(F22="","",F22-G22-H22)</f>
      </c>
      <c r="J22" s="11">
        <f>IF(E22="","",IF(TODAY()&lt;=E22,"",TODAY()-E22))</f>
      </c>
      <c r="K22" s="12">
        <f>IF(OR(E22="",I22&lt;=0),"",IF(TODAY()&lt;=E22,"Within terms",IF(TODAY()-E22&lt;=30,"1 to 30 over",IF(TODAY()-E22&lt;=60,"31 to 60 over","Over 60"))))</f>
      </c>
      <c r="L22" s="7"/>
      <c r="M22" s="7"/>
      <c r="N22" s="6"/>
    </row>
    <row r="23" spans="1:14" x14ac:dyDescent="0.25">
      <c r="A23" s="6"/>
      <c r="B23" s="6"/>
      <c r="C23" s="7"/>
      <c r="D23" s="6"/>
      <c r="E23" s="8">
        <f>IF(OR(C23="",D23=""),"",C23+D23)</f>
      </c>
      <c r="F23" s="9"/>
      <c r="G23" s="9"/>
      <c r="H23" s="9"/>
      <c r="I23" s="10">
        <f>IF(F23="","",F23-G23-H23)</f>
      </c>
      <c r="J23" s="11">
        <f>IF(E23="","",IF(TODAY()&lt;=E23,"",TODAY()-E23))</f>
      </c>
      <c r="K23" s="12">
        <f>IF(OR(E23="",I23&lt;=0),"",IF(TODAY()&lt;=E23,"Within terms",IF(TODAY()-E23&lt;=30,"1 to 30 over",IF(TODAY()-E23&lt;=60,"31 to 60 over","Over 60"))))</f>
      </c>
      <c r="L23" s="7"/>
      <c r="M23" s="7"/>
      <c r="N23" s="6"/>
    </row>
    <row r="24" spans="1:14" x14ac:dyDescent="0.25">
      <c r="A24" s="6"/>
      <c r="B24" s="6"/>
      <c r="C24" s="7"/>
      <c r="D24" s="6"/>
      <c r="E24" s="8">
        <f>IF(OR(C24="",D24=""),"",C24+D24)</f>
      </c>
      <c r="F24" s="9"/>
      <c r="G24" s="9"/>
      <c r="H24" s="9"/>
      <c r="I24" s="10">
        <f>IF(F24="","",F24-G24-H24)</f>
      </c>
      <c r="J24" s="11">
        <f>IF(E24="","",IF(TODAY()&lt;=E24,"",TODAY()-E24))</f>
      </c>
      <c r="K24" s="12">
        <f>IF(OR(E24="",I24&lt;=0),"",IF(TODAY()&lt;=E24,"Within terms",IF(TODAY()-E24&lt;=30,"1 to 30 over",IF(TODAY()-E24&lt;=60,"31 to 60 over","Over 60"))))</f>
      </c>
      <c r="L24" s="7"/>
      <c r="M24" s="7"/>
      <c r="N24" s="6"/>
    </row>
    <row r="25" spans="1:14" x14ac:dyDescent="0.25">
      <c r="A25" s="6"/>
      <c r="B25" s="6"/>
      <c r="C25" s="7"/>
      <c r="D25" s="6"/>
      <c r="E25" s="8">
        <f>IF(OR(C25="",D25=""),"",C25+D25)</f>
      </c>
      <c r="F25" s="9"/>
      <c r="G25" s="9"/>
      <c r="H25" s="9"/>
      <c r="I25" s="10">
        <f>IF(F25="","",F25-G25-H25)</f>
      </c>
      <c r="J25" s="11">
        <f>IF(E25="","",IF(TODAY()&lt;=E25,"",TODAY()-E25))</f>
      </c>
      <c r="K25" s="12">
        <f>IF(OR(E25="",I25&lt;=0),"",IF(TODAY()&lt;=E25,"Within terms",IF(TODAY()-E25&lt;=30,"1 to 30 over",IF(TODAY()-E25&lt;=60,"31 to 60 over","Over 60"))))</f>
      </c>
      <c r="L25" s="7"/>
      <c r="M25" s="7"/>
      <c r="N25" s="6"/>
    </row>
    <row r="26" spans="1:14" x14ac:dyDescent="0.25">
      <c r="A26" s="6"/>
      <c r="B26" s="6"/>
      <c r="C26" s="7"/>
      <c r="D26" s="6"/>
      <c r="E26" s="8">
        <f>IF(OR(C26="",D26=""),"",C26+D26)</f>
      </c>
      <c r="F26" s="9"/>
      <c r="G26" s="9"/>
      <c r="H26" s="9"/>
      <c r="I26" s="10">
        <f>IF(F26="","",F26-G26-H26)</f>
      </c>
      <c r="J26" s="11">
        <f>IF(E26="","",IF(TODAY()&lt;=E26,"",TODAY()-E26))</f>
      </c>
      <c r="K26" s="12">
        <f>IF(OR(E26="",I26&lt;=0),"",IF(TODAY()&lt;=E26,"Within terms",IF(TODAY()-E26&lt;=30,"1 to 30 over",IF(TODAY()-E26&lt;=60,"31 to 60 over","Over 60"))))</f>
      </c>
      <c r="L26" s="7"/>
      <c r="M26" s="7"/>
      <c r="N26" s="6"/>
    </row>
    <row r="27" spans="1:14" x14ac:dyDescent="0.25">
      <c r="A27" s="6"/>
      <c r="B27" s="6"/>
      <c r="C27" s="7"/>
      <c r="D27" s="6"/>
      <c r="E27" s="8">
        <f>IF(OR(C27="",D27=""),"",C27+D27)</f>
      </c>
      <c r="F27" s="9"/>
      <c r="G27" s="9"/>
      <c r="H27" s="9"/>
      <c r="I27" s="10">
        <f>IF(F27="","",F27-G27-H27)</f>
      </c>
      <c r="J27" s="11">
        <f>IF(E27="","",IF(TODAY()&lt;=E27,"",TODAY()-E27))</f>
      </c>
      <c r="K27" s="12">
        <f>IF(OR(E27="",I27&lt;=0),"",IF(TODAY()&lt;=E27,"Within terms",IF(TODAY()-E27&lt;=30,"1 to 30 over",IF(TODAY()-E27&lt;=60,"31 to 60 over","Over 60"))))</f>
      </c>
      <c r="L27" s="7"/>
      <c r="M27" s="7"/>
      <c r="N27" s="6"/>
    </row>
    <row r="28" spans="1:14" x14ac:dyDescent="0.25">
      <c r="A28" s="6"/>
      <c r="B28" s="6"/>
      <c r="C28" s="7"/>
      <c r="D28" s="6"/>
      <c r="E28" s="8">
        <f>IF(OR(C28="",D28=""),"",C28+D28)</f>
      </c>
      <c r="F28" s="9"/>
      <c r="G28" s="9"/>
      <c r="H28" s="9"/>
      <c r="I28" s="10">
        <f>IF(F28="","",F28-G28-H28)</f>
      </c>
      <c r="J28" s="11">
        <f>IF(E28="","",IF(TODAY()&lt;=E28,"",TODAY()-E28))</f>
      </c>
      <c r="K28" s="12">
        <f>IF(OR(E28="",I28&lt;=0),"",IF(TODAY()&lt;=E28,"Within terms",IF(TODAY()-E28&lt;=30,"1 to 30 over",IF(TODAY()-E28&lt;=60,"31 to 60 over","Over 60"))))</f>
      </c>
      <c r="L28" s="7"/>
      <c r="M28" s="7"/>
      <c r="N28" s="6"/>
    </row>
    <row r="29" spans="1:14" x14ac:dyDescent="0.25">
      <c r="A29" s="6"/>
      <c r="B29" s="6"/>
      <c r="C29" s="7"/>
      <c r="D29" s="6"/>
      <c r="E29" s="8">
        <f>IF(OR(C29="",D29=""),"",C29+D29)</f>
      </c>
      <c r="F29" s="9"/>
      <c r="G29" s="9"/>
      <c r="H29" s="9"/>
      <c r="I29" s="10">
        <f>IF(F29="","",F29-G29-H29)</f>
      </c>
      <c r="J29" s="11">
        <f>IF(E29="","",IF(TODAY()&lt;=E29,"",TODAY()-E29))</f>
      </c>
      <c r="K29" s="12">
        <f>IF(OR(E29="",I29&lt;=0),"",IF(TODAY()&lt;=E29,"Within terms",IF(TODAY()-E29&lt;=30,"1 to 30 over",IF(TODAY()-E29&lt;=60,"31 to 60 over","Over 60"))))</f>
      </c>
      <c r="L29" s="7"/>
      <c r="M29" s="7"/>
      <c r="N29" s="6"/>
    </row>
    <row r="30" spans="1:14" x14ac:dyDescent="0.25">
      <c r="A30" s="6"/>
      <c r="B30" s="6"/>
      <c r="C30" s="7"/>
      <c r="D30" s="6"/>
      <c r="E30" s="8">
        <f>IF(OR(C30="",D30=""),"",C30+D30)</f>
      </c>
      <c r="F30" s="9"/>
      <c r="G30" s="9"/>
      <c r="H30" s="9"/>
      <c r="I30" s="10">
        <f>IF(F30="","",F30-G30-H30)</f>
      </c>
      <c r="J30" s="11">
        <f>IF(E30="","",IF(TODAY()&lt;=E30,"",TODAY()-E30))</f>
      </c>
      <c r="K30" s="12">
        <f>IF(OR(E30="",I30&lt;=0),"",IF(TODAY()&lt;=E30,"Within terms",IF(TODAY()-E30&lt;=30,"1 to 30 over",IF(TODAY()-E30&lt;=60,"31 to 60 over","Over 60"))))</f>
      </c>
      <c r="L30" s="7"/>
      <c r="M30" s="7"/>
      <c r="N30" s="6"/>
    </row>
    <row r="31" spans="1:14" x14ac:dyDescent="0.25">
      <c r="A31" s="6"/>
      <c r="B31" s="6"/>
      <c r="C31" s="7"/>
      <c r="D31" s="6"/>
      <c r="E31" s="8">
        <f>IF(OR(C31="",D31=""),"",C31+D31)</f>
      </c>
      <c r="F31" s="9"/>
      <c r="G31" s="9"/>
      <c r="H31" s="9"/>
      <c r="I31" s="10">
        <f>IF(F31="","",F31-G31-H31)</f>
      </c>
      <c r="J31" s="11">
        <f>IF(E31="","",IF(TODAY()&lt;=E31,"",TODAY()-E31))</f>
      </c>
      <c r="K31" s="12">
        <f>IF(OR(E31="",I31&lt;=0),"",IF(TODAY()&lt;=E31,"Within terms",IF(TODAY()-E31&lt;=30,"1 to 30 over",IF(TODAY()-E31&lt;=60,"31 to 60 over","Over 60"))))</f>
      </c>
      <c r="L31" s="7"/>
      <c r="M31" s="7"/>
      <c r="N31" s="6"/>
    </row>
    <row r="32" spans="1:14" x14ac:dyDescent="0.25">
      <c r="A32" s="6"/>
      <c r="B32" s="6"/>
      <c r="C32" s="7"/>
      <c r="D32" s="6"/>
      <c r="E32" s="8">
        <f>IF(OR(C32="",D32=""),"",C32+D32)</f>
      </c>
      <c r="F32" s="9"/>
      <c r="G32" s="9"/>
      <c r="H32" s="9"/>
      <c r="I32" s="10">
        <f>IF(F32="","",F32-G32-H32)</f>
      </c>
      <c r="J32" s="11">
        <f>IF(E32="","",IF(TODAY()&lt;=E32,"",TODAY()-E32))</f>
      </c>
      <c r="K32" s="12">
        <f>IF(OR(E32="",I32&lt;=0),"",IF(TODAY()&lt;=E32,"Within terms",IF(TODAY()-E32&lt;=30,"1 to 30 over",IF(TODAY()-E32&lt;=60,"31 to 60 over","Over 60"))))</f>
      </c>
      <c r="L32" s="7"/>
      <c r="M32" s="7"/>
      <c r="N32" s="6"/>
    </row>
    <row r="33" spans="1:14" x14ac:dyDescent="0.25">
      <c r="A33" s="6"/>
      <c r="B33" s="6"/>
      <c r="C33" s="7"/>
      <c r="D33" s="6"/>
      <c r="E33" s="8">
        <f>IF(OR(C33="",D33=""),"",C33+D33)</f>
      </c>
      <c r="F33" s="9"/>
      <c r="G33" s="9"/>
      <c r="H33" s="9"/>
      <c r="I33" s="10">
        <f>IF(F33="","",F33-G33-H33)</f>
      </c>
      <c r="J33" s="11">
        <f>IF(E33="","",IF(TODAY()&lt;=E33,"",TODAY()-E33))</f>
      </c>
      <c r="K33" s="12">
        <f>IF(OR(E33="",I33&lt;=0),"",IF(TODAY()&lt;=E33,"Within terms",IF(TODAY()-E33&lt;=30,"1 to 30 over",IF(TODAY()-E33&lt;=60,"31 to 60 over","Over 60"))))</f>
      </c>
      <c r="L33" s="7"/>
      <c r="M33" s="7"/>
      <c r="N33" s="6"/>
    </row>
    <row r="34" spans="1:14" x14ac:dyDescent="0.25">
      <c r="A34" s="6"/>
      <c r="B34" s="6"/>
      <c r="C34" s="7"/>
      <c r="D34" s="6"/>
      <c r="E34" s="8">
        <f>IF(OR(C34="",D34=""),"",C34+D34)</f>
      </c>
      <c r="F34" s="9"/>
      <c r="G34" s="9"/>
      <c r="H34" s="9"/>
      <c r="I34" s="10">
        <f>IF(F34="","",F34-G34-H34)</f>
      </c>
      <c r="J34" s="11">
        <f>IF(E34="","",IF(TODAY()&lt;=E34,"",TODAY()-E34))</f>
      </c>
      <c r="K34" s="12">
        <f>IF(OR(E34="",I34&lt;=0),"",IF(TODAY()&lt;=E34,"Within terms",IF(TODAY()-E34&lt;=30,"1 to 30 over",IF(TODAY()-E34&lt;=60,"31 to 60 over","Over 60"))))</f>
      </c>
      <c r="L34" s="7"/>
      <c r="M34" s="7"/>
      <c r="N34" s="6"/>
    </row>
    <row r="35" spans="1:14" x14ac:dyDescent="0.25">
      <c r="A35" s="6"/>
      <c r="B35" s="6"/>
      <c r="C35" s="7"/>
      <c r="D35" s="6"/>
      <c r="E35" s="8">
        <f>IF(OR(C35="",D35=""),"",C35+D35)</f>
      </c>
      <c r="F35" s="9"/>
      <c r="G35" s="9"/>
      <c r="H35" s="9"/>
      <c r="I35" s="10">
        <f>IF(F35="","",F35-G35-H35)</f>
      </c>
      <c r="J35" s="11">
        <f>IF(E35="","",IF(TODAY()&lt;=E35,"",TODAY()-E35))</f>
      </c>
      <c r="K35" s="12">
        <f>IF(OR(E35="",I35&lt;=0),"",IF(TODAY()&lt;=E35,"Within terms",IF(TODAY()-E35&lt;=30,"1 to 30 over",IF(TODAY()-E35&lt;=60,"31 to 60 over","Over 60"))))</f>
      </c>
      <c r="L35" s="7"/>
      <c r="M35" s="7"/>
      <c r="N35" s="6"/>
    </row>
    <row r="36" spans="1:14" x14ac:dyDescent="0.25">
      <c r="A36" s="6"/>
      <c r="B36" s="6"/>
      <c r="C36" s="7"/>
      <c r="D36" s="6"/>
      <c r="E36" s="8">
        <f>IF(OR(C36="",D36=""),"",C36+D36)</f>
      </c>
      <c r="F36" s="9"/>
      <c r="G36" s="9"/>
      <c r="H36" s="9"/>
      <c r="I36" s="10">
        <f>IF(F36="","",F36-G36-H36)</f>
      </c>
      <c r="J36" s="11">
        <f>IF(E36="","",IF(TODAY()&lt;=E36,"",TODAY()-E36))</f>
      </c>
      <c r="K36" s="12">
        <f>IF(OR(E36="",I36&lt;=0),"",IF(TODAY()&lt;=E36,"Within terms",IF(TODAY()-E36&lt;=30,"1 to 30 over",IF(TODAY()-E36&lt;=60,"31 to 60 over","Over 60"))))</f>
      </c>
      <c r="L36" s="7"/>
      <c r="M36" s="7"/>
      <c r="N36" s="6"/>
    </row>
    <row r="37" spans="1:14" x14ac:dyDescent="0.25">
      <c r="A37" s="6"/>
      <c r="B37" s="6"/>
      <c r="C37" s="7"/>
      <c r="D37" s="6"/>
      <c r="E37" s="8">
        <f>IF(OR(C37="",D37=""),"",C37+D37)</f>
      </c>
      <c r="F37" s="9"/>
      <c r="G37" s="9"/>
      <c r="H37" s="9"/>
      <c r="I37" s="10">
        <f>IF(F37="","",F37-G37-H37)</f>
      </c>
      <c r="J37" s="11">
        <f>IF(E37="","",IF(TODAY()&lt;=E37,"",TODAY()-E37))</f>
      </c>
      <c r="K37" s="12">
        <f>IF(OR(E37="",I37&lt;=0),"",IF(TODAY()&lt;=E37,"Within terms",IF(TODAY()-E37&lt;=30,"1 to 30 over",IF(TODAY()-E37&lt;=60,"31 to 60 over","Over 60"))))</f>
      </c>
      <c r="L37" s="7"/>
      <c r="M37" s="7"/>
      <c r="N37" s="6"/>
    </row>
    <row r="38" spans="1:14" x14ac:dyDescent="0.25">
      <c r="A38" s="6"/>
      <c r="B38" s="6"/>
      <c r="C38" s="7"/>
      <c r="D38" s="6"/>
      <c r="E38" s="8">
        <f>IF(OR(C38="",D38=""),"",C38+D38)</f>
      </c>
      <c r="F38" s="9"/>
      <c r="G38" s="9"/>
      <c r="H38" s="9"/>
      <c r="I38" s="10">
        <f>IF(F38="","",F38-G38-H38)</f>
      </c>
      <c r="J38" s="11">
        <f>IF(E38="","",IF(TODAY()&lt;=E38,"",TODAY()-E38))</f>
      </c>
      <c r="K38" s="12">
        <f>IF(OR(E38="",I38&lt;=0),"",IF(TODAY()&lt;=E38,"Within terms",IF(TODAY()-E38&lt;=30,"1 to 30 over",IF(TODAY()-E38&lt;=60,"31 to 60 over","Over 60"))))</f>
      </c>
      <c r="L38" s="7"/>
      <c r="M38" s="7"/>
      <c r="N38" s="6"/>
    </row>
    <row r="39" spans="1:14" x14ac:dyDescent="0.25">
      <c r="A39" s="6"/>
      <c r="B39" s="6"/>
      <c r="C39" s="7"/>
      <c r="D39" s="6"/>
      <c r="E39" s="8">
        <f>IF(OR(C39="",D39=""),"",C39+D39)</f>
      </c>
      <c r="F39" s="9"/>
      <c r="G39" s="9"/>
      <c r="H39" s="9"/>
      <c r="I39" s="10">
        <f>IF(F39="","",F39-G39-H39)</f>
      </c>
      <c r="J39" s="11">
        <f>IF(E39="","",IF(TODAY()&lt;=E39,"",TODAY()-E39))</f>
      </c>
      <c r="K39" s="12">
        <f>IF(OR(E39="",I39&lt;=0),"",IF(TODAY()&lt;=E39,"Within terms",IF(TODAY()-E39&lt;=30,"1 to 30 over",IF(TODAY()-E39&lt;=60,"31 to 60 over","Over 60"))))</f>
      </c>
      <c r="L39" s="7"/>
      <c r="M39" s="7"/>
      <c r="N39" s="6"/>
    </row>
    <row r="40" spans="1:14" x14ac:dyDescent="0.25">
      <c r="A40" s="6"/>
      <c r="B40" s="6"/>
      <c r="C40" s="7"/>
      <c r="D40" s="6"/>
      <c r="E40" s="8">
        <f>IF(OR(C40="",D40=""),"",C40+D40)</f>
      </c>
      <c r="F40" s="9"/>
      <c r="G40" s="9"/>
      <c r="H40" s="9"/>
      <c r="I40" s="10">
        <f>IF(F40="","",F40-G40-H40)</f>
      </c>
      <c r="J40" s="11">
        <f>IF(E40="","",IF(TODAY()&lt;=E40,"",TODAY()-E40))</f>
      </c>
      <c r="K40" s="12">
        <f>IF(OR(E40="",I40&lt;=0),"",IF(TODAY()&lt;=E40,"Within terms",IF(TODAY()-E40&lt;=30,"1 to 30 over",IF(TODAY()-E40&lt;=60,"31 to 60 over","Over 60"))))</f>
      </c>
      <c r="L40" s="7"/>
      <c r="M40" s="7"/>
      <c r="N40" s="6"/>
    </row>
    <row r="41" spans="1:14" x14ac:dyDescent="0.25">
      <c r="A41" s="6"/>
      <c r="B41" s="6"/>
      <c r="C41" s="7"/>
      <c r="D41" s="6"/>
      <c r="E41" s="8">
        <f>IF(OR(C41="",D41=""),"",C41+D41)</f>
      </c>
      <c r="F41" s="9"/>
      <c r="G41" s="9"/>
      <c r="H41" s="9"/>
      <c r="I41" s="10">
        <f>IF(F41="","",F41-G41-H41)</f>
      </c>
      <c r="J41" s="11">
        <f>IF(E41="","",IF(TODAY()&lt;=E41,"",TODAY()-E41))</f>
      </c>
      <c r="K41" s="12">
        <f>IF(OR(E41="",I41&lt;=0),"",IF(TODAY()&lt;=E41,"Within terms",IF(TODAY()-E41&lt;=30,"1 to 30 over",IF(TODAY()-E41&lt;=60,"31 to 60 over","Over 60"))))</f>
      </c>
      <c r="L41" s="7"/>
      <c r="M41" s="7"/>
      <c r="N41" s="6"/>
    </row>
    <row r="42" spans="1:14" x14ac:dyDescent="0.25">
      <c r="A42" s="6"/>
      <c r="B42" s="6"/>
      <c r="C42" s="7"/>
      <c r="D42" s="6"/>
      <c r="E42" s="8">
        <f>IF(OR(C42="",D42=""),"",C42+D42)</f>
      </c>
      <c r="F42" s="9"/>
      <c r="G42" s="9"/>
      <c r="H42" s="9"/>
      <c r="I42" s="10">
        <f>IF(F42="","",F42-G42-H42)</f>
      </c>
      <c r="J42" s="11">
        <f>IF(E42="","",IF(TODAY()&lt;=E42,"",TODAY()-E42))</f>
      </c>
      <c r="K42" s="12">
        <f>IF(OR(E42="",I42&lt;=0),"",IF(TODAY()&lt;=E42,"Within terms",IF(TODAY()-E42&lt;=30,"1 to 30 over",IF(TODAY()-E42&lt;=60,"31 to 60 over","Over 60"))))</f>
      </c>
      <c r="L42" s="7"/>
      <c r="M42" s="7"/>
      <c r="N42" s="6"/>
    </row>
    <row r="43" spans="1:14" x14ac:dyDescent="0.25">
      <c r="A43" s="6"/>
      <c r="B43" s="6"/>
      <c r="C43" s="7"/>
      <c r="D43" s="6"/>
      <c r="E43" s="8">
        <f>IF(OR(C43="",D43=""),"",C43+D43)</f>
      </c>
      <c r="F43" s="9"/>
      <c r="G43" s="9"/>
      <c r="H43" s="9"/>
      <c r="I43" s="10">
        <f>IF(F43="","",F43-G43-H43)</f>
      </c>
      <c r="J43" s="11">
        <f>IF(E43="","",IF(TODAY()&lt;=E43,"",TODAY()-E43))</f>
      </c>
      <c r="K43" s="12">
        <f>IF(OR(E43="",I43&lt;=0),"",IF(TODAY()&lt;=E43,"Within terms",IF(TODAY()-E43&lt;=30,"1 to 30 over",IF(TODAY()-E43&lt;=60,"31 to 60 over","Over 60"))))</f>
      </c>
      <c r="L43" s="7"/>
      <c r="M43" s="7"/>
      <c r="N43" s="6"/>
    </row>
    <row r="44" spans="1:14" x14ac:dyDescent="0.25">
      <c r="A44" s="6"/>
      <c r="B44" s="6"/>
      <c r="C44" s="7"/>
      <c r="D44" s="6"/>
      <c r="E44" s="8">
        <f>IF(OR(C44="",D44=""),"",C44+D44)</f>
      </c>
      <c r="F44" s="9"/>
      <c r="G44" s="9"/>
      <c r="H44" s="9"/>
      <c r="I44" s="10">
        <f>IF(F44="","",F44-G44-H44)</f>
      </c>
      <c r="J44" s="11">
        <f>IF(E44="","",IF(TODAY()&lt;=E44,"",TODAY()-E44))</f>
      </c>
      <c r="K44" s="12">
        <f>IF(OR(E44="",I44&lt;=0),"",IF(TODAY()&lt;=E44,"Within terms",IF(TODAY()-E44&lt;=30,"1 to 30 over",IF(TODAY()-E44&lt;=60,"31 to 60 over","Over 60"))))</f>
      </c>
      <c r="L44" s="7"/>
      <c r="M44" s="7"/>
      <c r="N44" s="6"/>
    </row>
    <row r="45" spans="1:9" x14ac:dyDescent="0.25">
      <c r="A45" s="12" t="s">
        <v>45</v>
      </c>
      <c r="F45" s="13">
        <f>SUM(F5:F44)</f>
      </c>
      <c r="G45" s="13">
        <f>SUM(G5:G44)</f>
      </c>
      <c r="H45" s="13">
        <f>SUM(H5:H44)</f>
      </c>
      <c r="I45" s="13">
        <f>SUM(I5:I44)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21316"/>
  </sheetPr>
  <dimension ref="A1:D28"/>
  <sheetViews>
    <sheetView workbookViewId="0" showGridLines="0"/>
  </sheetViews>
  <sheetFormatPr defaultRowHeight="15" outlineLevelRow="0" outlineLevelCol="0" x14ac:dyDescent="55"/>
  <cols>
    <col min="1" max="1" width="34" customWidth="1"/>
    <col min="2" max="3" width="18" customWidth="1"/>
    <col min="4" max="4" width="40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3" x14ac:dyDescent="0.25">
      <c r="A4" s="12" t="s">
        <v>48</v>
      </c>
      <c r="B4" s="9">
        <v>4800000</v>
      </c>
      <c r="C4" s="14" t="s">
        <v>49</v>
      </c>
    </row>
    <row r="6" ht="22" customHeight="1" spans="1:4" x14ac:dyDescent="0.25">
      <c r="A6" s="5" t="s">
        <v>27</v>
      </c>
      <c r="B6" s="5" t="s">
        <v>50</v>
      </c>
      <c r="C6" s="5" t="s">
        <v>51</v>
      </c>
      <c r="D6" s="5" t="s">
        <v>52</v>
      </c>
    </row>
    <row r="7" spans="1:4" x14ac:dyDescent="0.25">
      <c r="A7" t="s">
        <v>42</v>
      </c>
      <c r="B7" s="10">
        <f>SUMIF(Invoices!$K$5:$K$44,$A7,Invoices!$I$5:$I$44)</f>
      </c>
      <c r="C7" s="15">
        <f>IF($B$11=0,"",B7/$B$11)</f>
      </c>
      <c r="D7" s="4" t="s">
        <v>53</v>
      </c>
    </row>
    <row r="8" spans="1:4" x14ac:dyDescent="0.25">
      <c r="A8" t="s">
        <v>54</v>
      </c>
      <c r="B8" s="10">
        <f>SUMIF(Invoices!$K$5:$K$44,$A8,Invoices!$I$5:$I$44)</f>
      </c>
      <c r="C8" s="15">
        <f>IF($B$11=0,"",B8/$B$11)</f>
      </c>
      <c r="D8" s="4" t="s">
        <v>55</v>
      </c>
    </row>
    <row r="9" spans="1:4" x14ac:dyDescent="0.25">
      <c r="A9" t="s">
        <v>56</v>
      </c>
      <c r="B9" s="10">
        <f>SUMIF(Invoices!$K$5:$K$44,$A9,Invoices!$I$5:$I$44)</f>
      </c>
      <c r="C9" s="15">
        <f>IF($B$11=0,"",B9/$B$11)</f>
      </c>
      <c r="D9" s="4" t="s">
        <v>57</v>
      </c>
    </row>
    <row r="10" spans="1:4" x14ac:dyDescent="0.25">
      <c r="A10" t="s">
        <v>58</v>
      </c>
      <c r="B10" s="10">
        <f>SUMIF(Invoices!$K$5:$K$44,$A10,Invoices!$I$5:$I$44)</f>
      </c>
      <c r="C10" s="15">
        <f>IF($B$11=0,"",B10/$B$11)</f>
      </c>
      <c r="D10" s="4" t="s">
        <v>59</v>
      </c>
    </row>
    <row r="11" spans="1:2" x14ac:dyDescent="0.25">
      <c r="A11" s="12" t="s">
        <v>45</v>
      </c>
      <c r="B11" s="13">
        <f>SUM(B7:B10)</f>
      </c>
    </row>
    <row r="13" spans="1:4" x14ac:dyDescent="0.25">
      <c r="A13" s="12" t="s">
        <v>60</v>
      </c>
      <c r="B13" s="11">
        <f>IF($B$4=0,"",B11/$B$4*30)</f>
      </c>
      <c r="D13" t="s">
        <v>61</v>
      </c>
    </row>
    <row r="14" spans="1:2" x14ac:dyDescent="0.25">
      <c r="A14" t="s">
        <v>62</v>
      </c>
      <c r="B14" s="10">
        <f>B8+B9+B10</f>
      </c>
    </row>
    <row r="15" spans="1:2" x14ac:dyDescent="0.25">
      <c r="A15" t="s">
        <v>63</v>
      </c>
      <c r="B15">
        <f>COUNTIF(Invoices!K5:K44,"1 to 30 over")+COUNTIF(Invoices!K5:K44,"31 to 60 over")+COUNTIF(Invoices!K5:K44,"Over 60")</f>
      </c>
    </row>
    <row r="16" spans="1:2" x14ac:dyDescent="0.25">
      <c r="A16" t="s">
        <v>64</v>
      </c>
      <c r="B16" s="11">
        <f>IFERROR(MAX(Invoices!J5:J44),"")</f>
      </c>
    </row>
    <row r="18" ht="22" customHeight="1" spans="1:4" x14ac:dyDescent="0.25">
      <c r="A18" s="5" t="s">
        <v>17</v>
      </c>
      <c r="B18" s="5" t="s">
        <v>65</v>
      </c>
      <c r="C18" s="5" t="s">
        <v>51</v>
      </c>
      <c r="D18" s="5" t="s">
        <v>8</v>
      </c>
    </row>
    <row r="19" spans="1:3" x14ac:dyDescent="0.25">
      <c r="A19" s="6" t="s">
        <v>31</v>
      </c>
      <c r="B19" s="10">
        <f>IF($A19="","",SUMIF(Invoices!$A$5:$A$44,$A19,Invoices!$I$5:$I$44))</f>
      </c>
      <c r="C19" s="15">
        <f>IF(OR($A19="",$B$11=0),"",B19/$B$11)</f>
      </c>
    </row>
    <row r="20" spans="1:3" x14ac:dyDescent="0.25">
      <c r="A20" s="6" t="s">
        <v>34</v>
      </c>
      <c r="B20" s="10">
        <f>IF($A20="","",SUMIF(Invoices!$A$5:$A$44,$A20,Invoices!$I$5:$I$44))</f>
      </c>
      <c r="C20" s="15">
        <f>IF(OR($A20="",$B$11=0),"",B20/$B$11)</f>
      </c>
    </row>
    <row r="21" spans="1:3" x14ac:dyDescent="0.25">
      <c r="A21" s="6" t="s">
        <v>37</v>
      </c>
      <c r="B21" s="10">
        <f>IF($A21="","",SUMIF(Invoices!$A$5:$A$44,$A21,Invoices!$I$5:$I$44))</f>
      </c>
      <c r="C21" s="15">
        <f>IF(OR($A21="",$B$11=0),"",B21/$B$11)</f>
      </c>
    </row>
    <row r="22" spans="1:3" x14ac:dyDescent="0.25">
      <c r="A22" s="6"/>
      <c r="B22" s="10">
        <f>IF($A22="","",SUMIF(Invoices!$A$5:$A$44,$A22,Invoices!$I$5:$I$44))</f>
      </c>
      <c r="C22" s="15">
        <f>IF(OR($A22="",$B$11=0),"",B22/$B$11)</f>
      </c>
    </row>
    <row r="23" spans="1:3" x14ac:dyDescent="0.25">
      <c r="A23" s="6"/>
      <c r="B23" s="10">
        <f>IF($A23="","",SUMIF(Invoices!$A$5:$A$44,$A23,Invoices!$I$5:$I$44))</f>
      </c>
      <c r="C23" s="15">
        <f>IF(OR($A23="",$B$11=0),"",B23/$B$11)</f>
      </c>
    </row>
    <row r="24" spans="1:3" x14ac:dyDescent="0.25">
      <c r="A24" s="6"/>
      <c r="B24" s="10">
        <f>IF($A24="","",SUMIF(Invoices!$A$5:$A$44,$A24,Invoices!$I$5:$I$44))</f>
      </c>
      <c r="C24" s="15">
        <f>IF(OR($A24="",$B$11=0),"",B24/$B$11)</f>
      </c>
    </row>
    <row r="25" spans="1:3" x14ac:dyDescent="0.25">
      <c r="A25" s="6"/>
      <c r="B25" s="10">
        <f>IF($A25="","",SUMIF(Invoices!$A$5:$A$44,$A25,Invoices!$I$5:$I$44))</f>
      </c>
      <c r="C25" s="15">
        <f>IF(OR($A25="",$B$11=0),"",B25/$B$11)</f>
      </c>
    </row>
    <row r="26" spans="1:3" x14ac:dyDescent="0.25">
      <c r="A26" s="6"/>
      <c r="B26" s="10">
        <f>IF($A26="","",SUMIF(Invoices!$A$5:$A$44,$A26,Invoices!$I$5:$I$44))</f>
      </c>
      <c r="C26" s="15">
        <f>IF(OR($A26="",$B$11=0),"",B26/$B$11)</f>
      </c>
    </row>
    <row r="28" spans="1:1" x14ac:dyDescent="0.25">
      <c r="A28" s="16" t="s">
        <v>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21316"/>
  </sheetPr>
  <dimension ref="A1:D15"/>
  <sheetViews>
    <sheetView workbookViewId="0" showGridLines="0"/>
  </sheetViews>
  <sheetFormatPr defaultRowHeight="15" outlineLevelRow="0" outlineLevelCol="0" x14ac:dyDescent="55"/>
  <cols>
    <col min="1" max="1" width="16" customWidth="1"/>
    <col min="2" max="2" width="30" customWidth="1"/>
    <col min="3" max="3" width="44" customWidth="1"/>
    <col min="4" max="4" width="3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2" customHeight="1" spans="1:4" x14ac:dyDescent="0.25">
      <c r="A4" s="5" t="s">
        <v>69</v>
      </c>
      <c r="B4" s="5" t="s">
        <v>70</v>
      </c>
      <c r="C4" s="5" t="s">
        <v>71</v>
      </c>
      <c r="D4" s="5" t="s">
        <v>72</v>
      </c>
    </row>
    <row r="5" spans="1:4" x14ac:dyDescent="0.25">
      <c r="A5" s="4" t="s">
        <v>73</v>
      </c>
      <c r="B5" s="4" t="s">
        <v>74</v>
      </c>
      <c r="C5" s="4" t="s">
        <v>75</v>
      </c>
      <c r="D5" s="17" t="s">
        <v>8</v>
      </c>
    </row>
    <row r="6" spans="1:4" x14ac:dyDescent="0.25">
      <c r="A6" s="4" t="s">
        <v>21</v>
      </c>
      <c r="B6" s="4" t="s">
        <v>74</v>
      </c>
      <c r="C6" s="4" t="s">
        <v>76</v>
      </c>
      <c r="D6" s="17" t="s">
        <v>8</v>
      </c>
    </row>
    <row r="7" spans="1:4" x14ac:dyDescent="0.25">
      <c r="A7" s="4" t="s">
        <v>77</v>
      </c>
      <c r="B7" s="4" t="s">
        <v>74</v>
      </c>
      <c r="C7" s="4" t="s">
        <v>78</v>
      </c>
      <c r="D7" s="17" t="s">
        <v>8</v>
      </c>
    </row>
    <row r="8" spans="1:4" x14ac:dyDescent="0.25">
      <c r="A8" s="4" t="s">
        <v>79</v>
      </c>
      <c r="B8" s="4" t="s">
        <v>80</v>
      </c>
      <c r="C8" s="4" t="s">
        <v>81</v>
      </c>
      <c r="D8" s="17" t="s">
        <v>8</v>
      </c>
    </row>
    <row r="9" spans="1:4" x14ac:dyDescent="0.25">
      <c r="A9" s="4" t="s">
        <v>82</v>
      </c>
      <c r="B9" s="4" t="s">
        <v>80</v>
      </c>
      <c r="C9" s="4" t="s">
        <v>83</v>
      </c>
      <c r="D9" s="17" t="s">
        <v>8</v>
      </c>
    </row>
    <row r="10" spans="1:4" x14ac:dyDescent="0.25">
      <c r="A10" s="4" t="s">
        <v>84</v>
      </c>
      <c r="B10" s="4" t="s">
        <v>85</v>
      </c>
      <c r="C10" s="4" t="s">
        <v>86</v>
      </c>
      <c r="D10" s="17" t="s">
        <v>8</v>
      </c>
    </row>
    <row r="11" spans="1:4" x14ac:dyDescent="0.25">
      <c r="A11" s="4" t="s">
        <v>87</v>
      </c>
      <c r="B11" s="4" t="s">
        <v>88</v>
      </c>
      <c r="C11" s="4" t="s">
        <v>89</v>
      </c>
      <c r="D11" s="17" t="s">
        <v>8</v>
      </c>
    </row>
    <row r="12" spans="1:4" x14ac:dyDescent="0.25">
      <c r="A12" s="4" t="s">
        <v>90</v>
      </c>
      <c r="B12" s="4" t="s">
        <v>91</v>
      </c>
      <c r="C12" s="4" t="s">
        <v>92</v>
      </c>
      <c r="D12" s="17" t="s">
        <v>8</v>
      </c>
    </row>
    <row r="15" spans="1:1" x14ac:dyDescent="0.25">
      <c r="A15" s="16" t="s">
        <v>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Invoices</vt:lpstr>
      <vt:lpstr>Summary</vt:lpstr>
      <vt:lpstr>Ladder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Simplify (withsimplify.in)</dc:creator>
  <dc:title/>
  <dc:subject/>
  <dc:description/>
  <cp:keywords/>
  <cp:category/>
  <cp:lastModifiedBy>Unknown</cp:lastModifiedBy>
  <dcterms:created xsi:type="dcterms:W3CDTF">2026-09-20T09:00:00Z</dcterms:created>
  <dcterms:modified xsi:type="dcterms:W3CDTF">2026-09-20T17:37:50Z</dcterms:modified>
</cp:coreProperties>
</file>