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Monthly data" state="visible" r:id="rId5"/>
    <sheet sheetId="3" name="Summary" state="visible" r:id="rId6"/>
    <sheet sheetId="4" name="KPIs" state="visible" r:id="rId7"/>
    <sheet sheetId="5" name="Working capital" state="visible" r:id="rId8"/>
    <sheet sheetId="6" name="Metric dictionary" state="visible" r:id="rId9"/>
  </sheets>
  <calcPr calcId="171027" fullCalcOnLoad="1"/>
</workbook>
</file>

<file path=xl/sharedStrings.xml><?xml version="1.0" encoding="utf-8"?>
<sst xmlns="http://schemas.openxmlformats.org/spreadsheetml/2006/main" count="227" uniqueCount="179">
  <si>
    <t>Investor MIS template</t>
  </si>
  <si>
    <t>Free from Simplify, withsimplify.in/templates/investor-mis</t>
  </si>
  <si>
    <t>HOW TO USE IT</t>
  </si>
  <si>
    <t>1. Replace the example figures on the Monthly data sheet with your own. Shaded cells are inputs; everything else is calculated.</t>
  </si>
  <si>
    <t>2. Fill in the Plan rows from your annual plan, so every month has something to be compared against.</t>
  </si>
  <si>
    <t>3. On the Summary sheet, choose the month you are reporting. The table, variances and year to date update themselves.</t>
  </si>
  <si>
    <t>4. Write three short paragraphs in the commentary box: what moved, what you are doing about it, and what you need from investors.</t>
  </si>
  <si>
    <t>5. Update Working capital and check the KPIs sheet before sending.</t>
  </si>
  <si>
    <t/>
  </si>
  <si>
    <t>THINGS TO KNOW</t>
  </si>
  <si>
    <t>All amounts are in rupees lakh. The year runs April to March.</t>
  </si>
  <si>
    <t>The example figures belong to a fictional company. They are there so the formulas show you something when you open the file.</t>
  </si>
  <si>
    <t>Runway uses the average net burn of the last three months, so one unusual month does not swing it.</t>
  </si>
  <si>
    <t>Write your own definitions on the Metric dictionary sheet and keep them the same every month. If a definition has to change, restate earlier months and say so.</t>
  </si>
  <si>
    <t>Check your shareholders' agreement for the information rights you owe investors, including deadlines.</t>
  </si>
  <si>
    <t>Guide to using this template: withsimplify.in/templates/investor-mis</t>
  </si>
  <si>
    <t>Monthly data</t>
  </si>
  <si>
    <t>All amounts in ₹ lakh. Shaded cells are inputs. Example figures for a fictional company; replace them with your own.</t>
  </si>
  <si>
    <t>Line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</si>
  <si>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</si>
  <si>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</si>
  <si>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</si>
  <si>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</si>
  <si>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</si>
  <si>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</si>
  <si>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</si>
  <si>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</si>
  <si>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</si>
  <si>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</si>
  <si>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</si>
  <si>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</si>
  <si>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Year</t>
  </si>
  <si>
    <t>ACTUALS</t>
  </si>
  <si>
    <t>Revenue: line 1 (rename to your product or service)</t>
  </si>
  <si>
    <t>Revenue: line 2</t>
  </si>
  <si>
    <t>Revenue: line 3</t>
  </si>
  <si>
    <t>Total revenue</t>
  </si>
  <si>
    <t>Direct costs (cost of sales)</t>
  </si>
  <si>
    <t>Gross profit</t>
  </si>
  <si>
    <t>Variable costs (payment fees, commissions, delivery)</t>
  </si>
  <si>
    <t>Contribution</t>
  </si>
  <si>
    <t>People costs, fully loaded</t>
  </si>
  <si>
    <t>Marketing</t>
  </si>
  <si>
    <t>Rent and office</t>
  </si>
  <si>
    <t>Software and tools</t>
  </si>
  <si>
    <t>Other operating costs</t>
  </si>
  <si>
    <t>Total operating costs</t>
  </si>
  <si>
    <t>EBITDA</t>
  </si>
  <si>
    <t>CASH</t>
  </si>
  <si>
    <t>Cash received</t>
  </si>
  <si>
    <t>Cash paid out</t>
  </si>
  <si>
    <t>Net burn (paid out less received)</t>
  </si>
  <si>
    <t>Closing bank balance, reconciled</t>
  </si>
  <si>
    <t>OPERATING NUMBERS (counts, not ₹ lakh)</t>
  </si>
  <si>
    <t>Active customers at month end</t>
  </si>
  <si>
    <t>New customers</t>
  </si>
  <si>
    <t>Customers lost</t>
  </si>
  <si>
    <t>Headcount at month end</t>
  </si>
  <si>
    <t>PLAN</t>
  </si>
  <si>
    <t>Plan revenue: line 1</t>
  </si>
  <si>
    <t>Plan revenue: line 2</t>
  </si>
  <si>
    <t>Plan revenue: line 3</t>
  </si>
  <si>
    <t>Plan total revenue</t>
  </si>
  <si>
    <t>Plan direct costs</t>
  </si>
  <si>
    <t>Plan gross profit</t>
  </si>
  <si>
    <t>Plan variable costs</t>
  </si>
  <si>
    <t>Plan contribution</t>
  </si>
  <si>
    <t>Plan people costs</t>
  </si>
  <si>
    <t>Plan marketing</t>
  </si>
  <si>
    <t>Plan rent and office</t>
  </si>
  <si>
    <t>Plan software and tools</t>
  </si>
  <si>
    <t>Plan other operating costs</t>
  </si>
  <si>
    <t>Plan total operating costs</t>
  </si>
  <si>
    <t>Plan EBITDA</t>
  </si>
  <si>
    <t>Plan closing bank balance</t>
  </si>
  <si>
    <t>Monthly MIS summary</t>
  </si>
  <si>
    <t>Choose the month. Everything below is calculated from the Monthly data sheet. ₹ lakh unless marked.</t>
  </si>
  <si>
    <t>Month being reported</t>
  </si>
  <si>
    <t>Month number in the year</t>
  </si>
  <si>
    <t>Metric</t>
  </si>
  <si>
    <t>This month</t>
  </si>
  <si>
    <t>Plan</t>
  </si>
  <si>
    <t>Variance</t>
  </si>
  <si>
    <t>Variance %</t>
  </si>
  <si>
    <t>Last month</t>
  </si>
  <si>
    <t>Year to date</t>
  </si>
  <si>
    <t>Plan to date</t>
  </si>
  <si>
    <t>Gross margin</t>
  </si>
  <si>
    <t>Contribution margin</t>
  </si>
  <si>
    <t>Net burn</t>
  </si>
  <si>
    <t>Closing bank balance</t>
  </si>
  <si>
    <t>Runway, months (3-month average burn)</t>
  </si>
  <si>
    <t>Active customers</t>
  </si>
  <si>
    <t>Headcount</t>
  </si>
  <si>
    <t>Commentary</t>
  </si>
  <si>
    <t>What moved this month</t>
  </si>
  <si>
    <t>Revenue ₹48.3 lakh, 3% under plan. Line 3 is slightly ahead; line 1 is behind because two renewals slipped into October. Gross margin held at 78%.</t>
  </si>
  <si>
    <t>What we're doing about it</t>
  </si>
  <si>
    <t>Both renewals are signed for October. Marketing spend is up as planned for the Q3 campaign. No change to hiring.</t>
  </si>
  <si>
    <t>What we need from investors</t>
  </si>
  <si>
    <t>Introductions to finance leads at mid-sized logistics companies.</t>
  </si>
  <si>
    <t>Key metrics by month</t>
  </si>
  <si>
    <t>Calculated from Monthly data. Blank where a month has no actuals yet.</t>
  </si>
  <si>
    <t>Revenue growth, month on month</t>
  </si>
  <si>
    <t>EBITDA margin</t>
  </si>
  <si>
    <t>Customer churn (lost over opening customers)</t>
  </si>
  <si>
    <t>Revenue per active customer (₹ thousand)</t>
  </si>
  <si>
    <t>Revenue per head (₹ lakh)</t>
  </si>
  <si>
    <t>Net burn (₹ lakh)</t>
  </si>
  <si>
    <t>Receivables and statutory dues</t>
  </si>
  <si>
    <t>Update at each month end. ₹ lakh.</t>
  </si>
  <si>
    <t>Customer</t>
  </si>
  <si>
    <t>Total owed</t>
  </si>
  <si>
    <t>0 to 30 days</t>
  </si>
  <si>
    <t>31 to 60</t>
  </si>
  <si>
    <t>61 to 90</t>
  </si>
  <si>
    <t>Over 90</t>
  </si>
  <si>
    <t>Notes</t>
  </si>
  <si>
    <t>Customer A</t>
  </si>
  <si>
    <t>Pays on day 40 on average</t>
  </si>
  <si>
    <t>Customer B</t>
  </si>
  <si>
    <t>Second invoice disputed, call booked</t>
  </si>
  <si>
    <t>Customer C</t>
  </si>
  <si>
    <t>Customer D</t>
  </si>
  <si>
    <t>Chased twice</t>
  </si>
  <si>
    <t>Customer E</t>
  </si>
  <si>
    <t>Escalate if not paid this month</t>
  </si>
  <si>
    <t>Total</t>
  </si>
  <si>
    <t>Share over 60 days</t>
  </si>
  <si>
    <t>Statutory due</t>
  </si>
  <si>
    <t>Amount</t>
  </si>
  <si>
    <t>Due date</t>
  </si>
  <si>
    <t>Paid?</t>
  </si>
  <si>
    <t>Paid on</t>
  </si>
  <si>
    <t>GST (GSTR-3B)</t>
  </si>
  <si>
    <t>20th of next month for monthly filers</t>
  </si>
  <si>
    <t>TDS deposit</t>
  </si>
  <si>
    <t>7th of next month; March deductions by 30 April</t>
  </si>
  <si>
    <t>PF contribution</t>
  </si>
  <si>
    <t>15th of next month</t>
  </si>
  <si>
    <t>ESIC contribution</t>
  </si>
  <si>
    <t>15th of next month, where it applies</t>
  </si>
  <si>
    <t>Professional tax</t>
  </si>
  <si>
    <t>Depends on your state</t>
  </si>
  <si>
    <t>Advance tax instalment</t>
  </si>
  <si>
    <t>15 Jun, 15 Sep, 15 Dec, 15 Mar, if applicable</t>
  </si>
  <si>
    <t>TDS return</t>
  </si>
  <si>
    <t>Quarterly</t>
  </si>
  <si>
    <t>Common due dates as of September 2026. Confirm the ones that apply to you with your CA.</t>
  </si>
  <si>
    <t>Metric dictionary</t>
  </si>
  <si>
    <t>One agreed definition per number. Edit these to match how your business works, then keep them fixed.</t>
  </si>
  <si>
    <t>Definition</t>
  </si>
  <si>
    <t>Where the data comes from</t>
  </si>
  <si>
    <t>Owner</t>
  </si>
  <si>
    <t>Revenue</t>
  </si>
  <si>
    <t>Value of goods or services delivered in the month, excluding GST, recognised when delivered rather than when invoiced.</t>
  </si>
  <si>
    <t>Accounting software, after month-end close</t>
  </si>
  <si>
    <t>Finance</t>
  </si>
  <si>
    <t>Direct costs</t>
  </si>
  <si>
    <t>Costs that exist only because the product or service was delivered: hosting, materials, delivery staff directly on projects.</t>
  </si>
  <si>
    <t>Accounting software</t>
  </si>
  <si>
    <t>Gross profit divided by revenue.</t>
  </si>
  <si>
    <t>Calculated</t>
  </si>
  <si>
    <t>Variable costs</t>
  </si>
  <si>
    <t>Other costs that rise with each sale: payment gateway fees, sales commissions, aggregator commissions, delivery partners.</t>
  </si>
  <si>
    <t>Revenue less direct and variable costs, divided by revenue. What each rupee of revenue leaves for fixed costs.</t>
  </si>
  <si>
    <t>Salaries plus employer PF, ESIC where it applies, gratuity provision, insurance and benefits.</t>
  </si>
  <si>
    <t>Payroll</t>
  </si>
  <si>
    <t>Finance and HR</t>
  </si>
  <si>
    <t>Cash paid out less cash received in the month, excluding money raised from investors.</t>
  </si>
  <si>
    <t>Bank statements</t>
  </si>
  <si>
    <t>Runway</t>
  </si>
  <si>
    <t>Closing bank balance divided by the average net burn of the last three months.</t>
  </si>
  <si>
    <t>Active customer</t>
  </si>
  <si>
    <t>Write your own: for example, a customer with a paid, live contract on the last day of the month.</t>
  </si>
  <si>
    <t>CRM or billing system</t>
  </si>
  <si>
    <t>Revenue lead</t>
  </si>
  <si>
    <t>Customer churn</t>
  </si>
  <si>
    <t>Customers lost in the month divided by active customers at the end of the previous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</si>
</sst>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[Red]-#,##0.0"/>
    <numFmt numFmtId="165" formatCode="0.0%;[Red]-0.0%"/>
    <numFmt numFmtId="166" formatCode="0.0"/>
    <numFmt numFmtId="167" formatCode="#,##0.0"/>
  </numFmts>
  <fonts count="8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  <font>
      <b/>
      <color rgb="FF121316"/>
    </font>
    <font>
      <color rgb="FF8A8A8A"/>
    </font>
    <font>
      <i/>
      <color rgb="FF6B6B6B"/>
    </font>
  </fonts>
  <fills count="5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2F2EE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0" xfId="0" applyFont="1" applyFill="1"/>
    <xf numFmtId="0" fontId="0" fillId="3" borderId="0" xfId="0" applyFill="1"/>
    <xf numFmtId="164" fontId="0" fillId="4" borderId="0" xfId="0" applyNumberFormat="1" applyFill="1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3" fontId="0" fillId="4" borderId="0" xfId="0" applyNumberFormat="1" applyFill="1"/>
    <xf numFmtId="0" fontId="0" fillId="4" borderId="0" xfId="0" applyFill="1"/>
    <xf numFmtId="0" fontId="6" fillId="0" borderId="0" xfId="0" applyFont="1"/>
    <xf numFmtId="165" fontId="0" fillId="0" borderId="0" xfId="0" applyNumberFormat="1"/>
    <xf numFmtId="166" fontId="3" fillId="0" borderId="0" xfId="0" applyNumberFormat="1" applyFont="1"/>
    <xf numFmtId="0" fontId="3" fillId="0" borderId="0" xfId="0" applyFont="1" applyAlignment="1">
      <alignment vertical="top"/>
    </xf>
    <xf numFmtId="0" fontId="0" fillId="4" borderId="0" xfId="0" applyFill="1" applyAlignment="1">
      <alignment vertical="top" wrapText="1"/>
    </xf>
    <xf numFmtId="167" fontId="0" fillId="0" borderId="0" xfId="0" applyNumberFormat="1"/>
    <xf numFmtId="4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8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3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8</v>
      </c>
    </row>
    <row r="18" spans="1:1" x14ac:dyDescent="0.25">
      <c r="A18" s="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N50"/>
  <sheetViews>
    <sheetView workbookViewId="0" showGridLines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6" customWidth="1"/>
    <col min="2" max="13" width="10" customWidth="1"/>
    <col min="14" max="14" width="11" customWidth="1"/>
  </cols>
  <sheetData>
    <row r="1" spans="1:1" x14ac:dyDescent="0.25">
      <c r="A1" s="1" t="s">
        <v>16</v>
      </c>
    </row>
    <row r="2" spans="1:1" x14ac:dyDescent="0.25">
      <c r="A2" s="2" t="s">
        <v>17</v>
      </c>
    </row>
    <row r="4" ht="22" customHeight="1" spans="1:14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</row>
    <row r="5" spans="1:14" x14ac:dyDescent="0.25">
      <c r="A5" s="6" t="s">
        <v>32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t="s">
        <v>33</v>
      </c>
      <c r="B6" s="8">
        <v>28</v>
      </c>
      <c r="C6" s="8">
        <v>29.1</v>
      </c>
      <c r="D6" s="8">
        <v>30.4</v>
      </c>
      <c r="E6" s="8">
        <v>29.8</v>
      </c>
      <c r="F6" s="8">
        <v>31.9</v>
      </c>
      <c r="G6" s="8">
        <v>33.2</v>
      </c>
      <c r="H6" s="8"/>
      <c r="I6" s="8"/>
      <c r="J6" s="8"/>
      <c r="K6" s="8"/>
      <c r="L6" s="8"/>
      <c r="M6" s="8"/>
      <c r="N6" s="9">
        <f>SUM(B6:M6)</f>
      </c>
    </row>
    <row r="7" spans="1:14" x14ac:dyDescent="0.25">
      <c r="A7" t="s">
        <v>34</v>
      </c>
      <c r="B7" s="8">
        <v>9.5</v>
      </c>
      <c r="C7" s="8">
        <v>9.8</v>
      </c>
      <c r="D7" s="8">
        <v>10.4</v>
      </c>
      <c r="E7" s="8">
        <v>11</v>
      </c>
      <c r="F7" s="8">
        <v>11.2</v>
      </c>
      <c r="G7" s="8">
        <v>12.1</v>
      </c>
      <c r="H7" s="8"/>
      <c r="I7" s="8"/>
      <c r="J7" s="8"/>
      <c r="K7" s="8"/>
      <c r="L7" s="8"/>
      <c r="M7" s="8"/>
      <c r="N7" s="9">
        <f>SUM(B7:M7)</f>
      </c>
    </row>
    <row r="8" spans="1:14" x14ac:dyDescent="0.25">
      <c r="A8" t="s">
        <v>35</v>
      </c>
      <c r="B8" s="8">
        <v>2.1</v>
      </c>
      <c r="C8" s="8">
        <v>2.4</v>
      </c>
      <c r="D8" s="8">
        <v>1.8</v>
      </c>
      <c r="E8" s="8">
        <v>2.6</v>
      </c>
      <c r="F8" s="8">
        <v>2.9</v>
      </c>
      <c r="G8" s="8">
        <v>3</v>
      </c>
      <c r="H8" s="8"/>
      <c r="I8" s="8"/>
      <c r="J8" s="8"/>
      <c r="K8" s="8"/>
      <c r="L8" s="8"/>
      <c r="M8" s="8"/>
      <c r="N8" s="9">
        <f>SUM(B8:M8)</f>
      </c>
    </row>
    <row r="9" spans="1:14" x14ac:dyDescent="0.25">
      <c r="A9" s="10" t="s">
        <v>36</v>
      </c>
      <c r="B9" s="11">
        <f>SUM(B6:B8)</f>
      </c>
      <c r="C9" s="11">
        <f>SUM(C6:C8)</f>
      </c>
      <c r="D9" s="11">
        <f>SUM(D6:D8)</f>
      </c>
      <c r="E9" s="11">
        <f>SUM(E6:E8)</f>
      </c>
      <c r="F9" s="11">
        <f>SUM(F6:F8)</f>
      </c>
      <c r="G9" s="11">
        <f>SUM(G6:G8)</f>
      </c>
      <c r="H9" s="11">
        <f>SUM(H6:H8)</f>
      </c>
      <c r="I9" s="11">
        <f>SUM(I6:I8)</f>
      </c>
      <c r="J9" s="11">
        <f>SUM(J6:J8)</f>
      </c>
      <c r="K9" s="11">
        <f>SUM(K6:K8)</f>
      </c>
      <c r="L9" s="11">
        <f>SUM(L6:L8)</f>
      </c>
      <c r="M9" s="11">
        <f>SUM(M6:M8)</f>
      </c>
      <c r="N9" s="11">
        <f>SUM(N6:N8)</f>
      </c>
    </row>
    <row r="10" spans="1:14" x14ac:dyDescent="0.25">
      <c r="A10" t="s">
        <v>37</v>
      </c>
      <c r="B10" s="8">
        <v>8.7</v>
      </c>
      <c r="C10" s="8">
        <v>9.1</v>
      </c>
      <c r="D10" s="8">
        <v>9.4</v>
      </c>
      <c r="E10" s="8">
        <v>9.5</v>
      </c>
      <c r="F10" s="8">
        <v>10.1</v>
      </c>
      <c r="G10" s="8">
        <v>10.6</v>
      </c>
      <c r="H10" s="8"/>
      <c r="I10" s="8"/>
      <c r="J10" s="8"/>
      <c r="K10" s="8"/>
      <c r="L10" s="8"/>
      <c r="M10" s="8"/>
      <c r="N10" s="9">
        <f>SUM(B10:M10)</f>
      </c>
    </row>
    <row r="11" spans="1:14" x14ac:dyDescent="0.25">
      <c r="A11" s="10" t="s">
        <v>38</v>
      </c>
      <c r="B11" s="11">
        <f>B9-B10</f>
      </c>
      <c r="C11" s="11">
        <f>C9-C10</f>
      </c>
      <c r="D11" s="11">
        <f>D9-D10</f>
      </c>
      <c r="E11" s="11">
        <f>E9-E10</f>
      </c>
      <c r="F11" s="11">
        <f>F9-F10</f>
      </c>
      <c r="G11" s="11">
        <f>G9-G10</f>
      </c>
      <c r="H11" s="11">
        <f>H9-H10</f>
      </c>
      <c r="I11" s="11">
        <f>I9-I10</f>
      </c>
      <c r="J11" s="11">
        <f>J9-J10</f>
      </c>
      <c r="K11" s="11">
        <f>K9-K10</f>
      </c>
      <c r="L11" s="11">
        <f>L9-L10</f>
      </c>
      <c r="M11" s="11">
        <f>M9-M10</f>
      </c>
      <c r="N11" s="11">
        <f>N9-N10</f>
      </c>
    </row>
    <row r="12" spans="1:14" x14ac:dyDescent="0.25">
      <c r="A12" t="s">
        <v>39</v>
      </c>
      <c r="B12" s="8">
        <v>2.4</v>
      </c>
      <c r="C12" s="8">
        <v>2.5</v>
      </c>
      <c r="D12" s="8">
        <v>2.6</v>
      </c>
      <c r="E12" s="8">
        <v>2.6</v>
      </c>
      <c r="F12" s="8">
        <v>2.8</v>
      </c>
      <c r="G12" s="8">
        <v>2.9</v>
      </c>
      <c r="H12" s="8"/>
      <c r="I12" s="8"/>
      <c r="J12" s="8"/>
      <c r="K12" s="8"/>
      <c r="L12" s="8"/>
      <c r="M12" s="8"/>
      <c r="N12" s="9">
        <f>SUM(B12:M12)</f>
      </c>
    </row>
    <row r="13" spans="1:14" x14ac:dyDescent="0.25">
      <c r="A13" s="10" t="s">
        <v>40</v>
      </c>
      <c r="B13" s="11">
        <f>B11-B12</f>
      </c>
      <c r="C13" s="11">
        <f>C11-C12</f>
      </c>
      <c r="D13" s="11">
        <f>D11-D12</f>
      </c>
      <c r="E13" s="11">
        <f>E11-E12</f>
      </c>
      <c r="F13" s="11">
        <f>F11-F12</f>
      </c>
      <c r="G13" s="11">
        <f>G11-G12</f>
      </c>
      <c r="H13" s="11">
        <f>H11-H12</f>
      </c>
      <c r="I13" s="11">
        <f>I11-I12</f>
      </c>
      <c r="J13" s="11">
        <f>J11-J12</f>
      </c>
      <c r="K13" s="11">
        <f>K11-K12</f>
      </c>
      <c r="L13" s="11">
        <f>L11-L12</f>
      </c>
      <c r="M13" s="11">
        <f>M11-M12</f>
      </c>
      <c r="N13" s="11">
        <f>N11-N12</f>
      </c>
    </row>
    <row r="14" spans="1:14" x14ac:dyDescent="0.25">
      <c r="A14" t="s">
        <v>41</v>
      </c>
      <c r="B14" s="8">
        <v>24.5</v>
      </c>
      <c r="C14" s="8">
        <v>24.8</v>
      </c>
      <c r="D14" s="8">
        <v>26.9</v>
      </c>
      <c r="E14" s="8">
        <v>27.1</v>
      </c>
      <c r="F14" s="8">
        <v>27.3</v>
      </c>
      <c r="G14" s="8">
        <v>29</v>
      </c>
      <c r="H14" s="8"/>
      <c r="I14" s="8"/>
      <c r="J14" s="8"/>
      <c r="K14" s="8"/>
      <c r="L14" s="8"/>
      <c r="M14" s="8"/>
      <c r="N14" s="9">
        <f>SUM(B14:M14)</f>
      </c>
    </row>
    <row r="15" spans="1:14" x14ac:dyDescent="0.25">
      <c r="A15" t="s">
        <v>42</v>
      </c>
      <c r="B15" s="8">
        <v>4</v>
      </c>
      <c r="C15" s="8">
        <v>4.5</v>
      </c>
      <c r="D15" s="8">
        <v>5.2</v>
      </c>
      <c r="E15" s="8">
        <v>4.8</v>
      </c>
      <c r="F15" s="8">
        <v>5.5</v>
      </c>
      <c r="G15" s="8">
        <v>6</v>
      </c>
      <c r="H15" s="8"/>
      <c r="I15" s="8"/>
      <c r="J15" s="8"/>
      <c r="K15" s="8"/>
      <c r="L15" s="8"/>
      <c r="M15" s="8"/>
      <c r="N15" s="9">
        <f>SUM(B15:M15)</f>
      </c>
    </row>
    <row r="16" spans="1:14" x14ac:dyDescent="0.25">
      <c r="A16" t="s">
        <v>43</v>
      </c>
      <c r="B16" s="8">
        <v>2.4</v>
      </c>
      <c r="C16" s="8">
        <v>2.4</v>
      </c>
      <c r="D16" s="8">
        <v>2.4</v>
      </c>
      <c r="E16" s="8">
        <v>2.4</v>
      </c>
      <c r="F16" s="8">
        <v>2.4</v>
      </c>
      <c r="G16" s="8">
        <v>2.4</v>
      </c>
      <c r="H16" s="8"/>
      <c r="I16" s="8"/>
      <c r="J16" s="8"/>
      <c r="K16" s="8"/>
      <c r="L16" s="8"/>
      <c r="M16" s="8"/>
      <c r="N16" s="9">
        <f>SUM(B16:M16)</f>
      </c>
    </row>
    <row r="17" spans="1:14" x14ac:dyDescent="0.25">
      <c r="A17" t="s">
        <v>44</v>
      </c>
      <c r="B17" s="8">
        <v>1.6</v>
      </c>
      <c r="C17" s="8">
        <v>1.6</v>
      </c>
      <c r="D17" s="8">
        <v>1.7</v>
      </c>
      <c r="E17" s="8">
        <v>1.7</v>
      </c>
      <c r="F17" s="8">
        <v>1.8</v>
      </c>
      <c r="G17" s="8">
        <v>1.8</v>
      </c>
      <c r="H17" s="8"/>
      <c r="I17" s="8"/>
      <c r="J17" s="8"/>
      <c r="K17" s="8"/>
      <c r="L17" s="8"/>
      <c r="M17" s="8"/>
      <c r="N17" s="9">
        <f>SUM(B17:M17)</f>
      </c>
    </row>
    <row r="18" spans="1:14" x14ac:dyDescent="0.25">
      <c r="A18" t="s">
        <v>45</v>
      </c>
      <c r="B18" s="8">
        <v>1.8</v>
      </c>
      <c r="C18" s="8">
        <v>2.1</v>
      </c>
      <c r="D18" s="8">
        <v>1.6</v>
      </c>
      <c r="E18" s="8">
        <v>1.9</v>
      </c>
      <c r="F18" s="8">
        <v>2.2</v>
      </c>
      <c r="G18" s="8">
        <v>2</v>
      </c>
      <c r="H18" s="8"/>
      <c r="I18" s="8"/>
      <c r="J18" s="8"/>
      <c r="K18" s="8"/>
      <c r="L18" s="8"/>
      <c r="M18" s="8"/>
      <c r="N18" s="9">
        <f>SUM(B18:M18)</f>
      </c>
    </row>
    <row r="19" spans="1:14" x14ac:dyDescent="0.25">
      <c r="A19" s="10" t="s">
        <v>46</v>
      </c>
      <c r="B19" s="11">
        <f>SUM(B14:B18)</f>
      </c>
      <c r="C19" s="11">
        <f>SUM(C14:C18)</f>
      </c>
      <c r="D19" s="11">
        <f>SUM(D14:D18)</f>
      </c>
      <c r="E19" s="11">
        <f>SUM(E14:E18)</f>
      </c>
      <c r="F19" s="11">
        <f>SUM(F14:F18)</f>
      </c>
      <c r="G19" s="11">
        <f>SUM(G14:G18)</f>
      </c>
      <c r="H19" s="11">
        <f>SUM(H14:H18)</f>
      </c>
      <c r="I19" s="11">
        <f>SUM(I14:I18)</f>
      </c>
      <c r="J19" s="11">
        <f>SUM(J14:J18)</f>
      </c>
      <c r="K19" s="11">
        <f>SUM(K14:K18)</f>
      </c>
      <c r="L19" s="11">
        <f>SUM(L14:L18)</f>
      </c>
      <c r="M19" s="11">
        <f>SUM(M14:M18)</f>
      </c>
      <c r="N19" s="11">
        <f>SUM(N14:N18)</f>
      </c>
    </row>
    <row r="20" spans="1:14" x14ac:dyDescent="0.25">
      <c r="A20" s="10" t="s">
        <v>47</v>
      </c>
      <c r="B20" s="11">
        <f>B13-B19</f>
      </c>
      <c r="C20" s="11">
        <f>C13-C19</f>
      </c>
      <c r="D20" s="11">
        <f>D13-D19</f>
      </c>
      <c r="E20" s="11">
        <f>E13-E19</f>
      </c>
      <c r="F20" s="11">
        <f>F13-F19</f>
      </c>
      <c r="G20" s="11">
        <f>G13-G19</f>
      </c>
      <c r="H20" s="11">
        <f>H13-H19</f>
      </c>
      <c r="I20" s="11">
        <f>I13-I19</f>
      </c>
      <c r="J20" s="11">
        <f>J13-J19</f>
      </c>
      <c r="K20" s="11">
        <f>K13-K19</f>
      </c>
      <c r="L20" s="11">
        <f>L13-L19</f>
      </c>
      <c r="M20" s="11">
        <f>M13-M19</f>
      </c>
      <c r="N20" s="11">
        <f>N13-N19</f>
      </c>
    </row>
    <row r="22" spans="1:14" x14ac:dyDescent="0.25">
      <c r="A22" s="6" t="s">
        <v>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t="s">
        <v>49</v>
      </c>
      <c r="B23" s="8">
        <v>38.6</v>
      </c>
      <c r="C23" s="8">
        <v>40.2</v>
      </c>
      <c r="D23" s="8">
        <v>41.8</v>
      </c>
      <c r="E23" s="8">
        <v>42.9</v>
      </c>
      <c r="F23" s="8">
        <v>44.3</v>
      </c>
      <c r="G23" s="8">
        <v>46.8</v>
      </c>
      <c r="H23" s="8"/>
      <c r="I23" s="8"/>
      <c r="J23" s="8"/>
      <c r="K23" s="8"/>
      <c r="L23" s="8"/>
      <c r="M23" s="8"/>
      <c r="N23" s="9">
        <f>SUM(B23:M23)</f>
      </c>
    </row>
    <row r="24" spans="1:14" x14ac:dyDescent="0.25">
      <c r="A24" t="s">
        <v>50</v>
      </c>
      <c r="B24" s="8">
        <v>45.4</v>
      </c>
      <c r="C24" s="8">
        <v>47</v>
      </c>
      <c r="D24" s="8">
        <v>49.8</v>
      </c>
      <c r="E24" s="8">
        <v>50</v>
      </c>
      <c r="F24" s="8">
        <v>52.1</v>
      </c>
      <c r="G24" s="8">
        <v>54.7</v>
      </c>
      <c r="H24" s="8"/>
      <c r="I24" s="8"/>
      <c r="J24" s="8"/>
      <c r="K24" s="8"/>
      <c r="L24" s="8"/>
      <c r="M24" s="8"/>
      <c r="N24" s="9">
        <f>SUM(B24:M24)</f>
      </c>
    </row>
    <row r="25" spans="1:14" x14ac:dyDescent="0.25">
      <c r="A25" s="10" t="s">
        <v>51</v>
      </c>
      <c r="B25" s="11">
        <f>B24-B23</f>
      </c>
      <c r="C25" s="11">
        <f>C24-C23</f>
      </c>
      <c r="D25" s="11">
        <f>D24-D23</f>
      </c>
      <c r="E25" s="11">
        <f>E24-E23</f>
      </c>
      <c r="F25" s="11">
        <f>F24-F23</f>
      </c>
      <c r="G25" s="11">
        <f>G24-G23</f>
      </c>
      <c r="H25" s="11">
        <f>H24-H23</f>
      </c>
      <c r="I25" s="11">
        <f>I24-I23</f>
      </c>
      <c r="J25" s="11">
        <f>J24-J23</f>
      </c>
      <c r="K25" s="11">
        <f>K24-K23</f>
      </c>
      <c r="L25" s="11">
        <f>L24-L23</f>
      </c>
      <c r="M25" s="11">
        <f>M24-M23</f>
      </c>
      <c r="N25" s="11">
        <f>N24-N23</f>
      </c>
    </row>
    <row r="26" spans="1:13" x14ac:dyDescent="0.25">
      <c r="A26" s="10" t="s">
        <v>52</v>
      </c>
      <c r="B26" s="8">
        <v>178.2</v>
      </c>
      <c r="C26" s="8">
        <v>171.4</v>
      </c>
      <c r="D26" s="8">
        <v>163.4</v>
      </c>
      <c r="E26" s="8">
        <v>156.3</v>
      </c>
      <c r="F26" s="8">
        <v>148.5</v>
      </c>
      <c r="G26" s="8">
        <v>140.6</v>
      </c>
      <c r="H26" s="8"/>
      <c r="I26" s="8"/>
      <c r="J26" s="8"/>
      <c r="K26" s="8"/>
      <c r="L26" s="8"/>
      <c r="M26" s="8"/>
    </row>
    <row r="28" spans="1:14" x14ac:dyDescent="0.25">
      <c r="A28" s="6" t="s">
        <v>53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3" x14ac:dyDescent="0.25">
      <c r="A29" t="s">
        <v>54</v>
      </c>
      <c r="B29" s="12">
        <v>212</v>
      </c>
      <c r="C29" s="12">
        <v>219</v>
      </c>
      <c r="D29" s="12">
        <v>227</v>
      </c>
      <c r="E29" s="12">
        <v>231</v>
      </c>
      <c r="F29" s="12">
        <v>240</v>
      </c>
      <c r="G29" s="12">
        <v>251</v>
      </c>
      <c r="H29" s="12"/>
      <c r="I29" s="12"/>
      <c r="J29" s="12"/>
      <c r="K29" s="12"/>
      <c r="L29" s="12"/>
      <c r="M29" s="12"/>
    </row>
    <row r="30" spans="1:13" x14ac:dyDescent="0.25">
      <c r="A30" t="s">
        <v>55</v>
      </c>
      <c r="B30" s="12">
        <v>11</v>
      </c>
      <c r="C30" s="12">
        <v>12</v>
      </c>
      <c r="D30" s="12">
        <v>13</v>
      </c>
      <c r="E30" s="12">
        <v>10</v>
      </c>
      <c r="F30" s="12">
        <v>14</v>
      </c>
      <c r="G30" s="12">
        <v>16</v>
      </c>
      <c r="H30" s="12"/>
      <c r="I30" s="12"/>
      <c r="J30" s="12"/>
      <c r="K30" s="12"/>
      <c r="L30" s="12"/>
      <c r="M30" s="12"/>
    </row>
    <row r="31" spans="1:13" x14ac:dyDescent="0.25">
      <c r="A31" t="s">
        <v>56</v>
      </c>
      <c r="B31" s="12">
        <v>4</v>
      </c>
      <c r="C31" s="12">
        <v>5</v>
      </c>
      <c r="D31" s="12">
        <v>5</v>
      </c>
      <c r="E31" s="12">
        <v>6</v>
      </c>
      <c r="F31" s="12">
        <v>5</v>
      </c>
      <c r="G31" s="12">
        <v>5</v>
      </c>
      <c r="H31" s="12"/>
      <c r="I31" s="12"/>
      <c r="J31" s="12"/>
      <c r="K31" s="12"/>
      <c r="L31" s="12"/>
      <c r="M31" s="12"/>
    </row>
    <row r="32" spans="1:13" x14ac:dyDescent="0.25">
      <c r="A32" t="s">
        <v>57</v>
      </c>
      <c r="B32" s="12">
        <v>41</v>
      </c>
      <c r="C32" s="12">
        <v>41</v>
      </c>
      <c r="D32" s="12">
        <v>44</v>
      </c>
      <c r="E32" s="12">
        <v>44</v>
      </c>
      <c r="F32" s="12">
        <v>44</v>
      </c>
      <c r="G32" s="12">
        <v>46</v>
      </c>
      <c r="H32" s="12"/>
      <c r="I32" s="12"/>
      <c r="J32" s="12"/>
      <c r="K32" s="12"/>
      <c r="L32" s="12"/>
      <c r="M32" s="12"/>
    </row>
    <row r="34" spans="1:14" x14ac:dyDescent="0.25">
      <c r="A34" s="6" t="s">
        <v>58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t="s">
        <v>59</v>
      </c>
      <c r="B35" s="8">
        <v>28.5</v>
      </c>
      <c r="C35" s="8">
        <v>29.6</v>
      </c>
      <c r="D35" s="8">
        <v>30.8</v>
      </c>
      <c r="E35" s="8">
        <v>32.1</v>
      </c>
      <c r="F35" s="8">
        <v>33.3</v>
      </c>
      <c r="G35" s="8">
        <v>34.7</v>
      </c>
      <c r="H35" s="8">
        <v>36.1</v>
      </c>
      <c r="I35" s="8">
        <v>37.5</v>
      </c>
      <c r="J35" s="8">
        <v>39</v>
      </c>
      <c r="K35" s="8">
        <v>40.6</v>
      </c>
      <c r="L35" s="8">
        <v>42.2</v>
      </c>
      <c r="M35" s="8">
        <v>43.9</v>
      </c>
      <c r="N35" s="9">
        <f>SUM(B35:M35)</f>
      </c>
    </row>
    <row r="36" spans="1:14" x14ac:dyDescent="0.25">
      <c r="A36" t="s">
        <v>60</v>
      </c>
      <c r="B36" s="8">
        <v>9.6</v>
      </c>
      <c r="C36" s="8">
        <v>10.1</v>
      </c>
      <c r="D36" s="8">
        <v>10.6</v>
      </c>
      <c r="E36" s="8">
        <v>11.1</v>
      </c>
      <c r="F36" s="8">
        <v>11.7</v>
      </c>
      <c r="G36" s="8">
        <v>12.3</v>
      </c>
      <c r="H36" s="8">
        <v>12.9</v>
      </c>
      <c r="I36" s="8">
        <v>13.5</v>
      </c>
      <c r="J36" s="8">
        <v>14.2</v>
      </c>
      <c r="K36" s="8">
        <v>14.9</v>
      </c>
      <c r="L36" s="8">
        <v>15.6</v>
      </c>
      <c r="M36" s="8">
        <v>16.4</v>
      </c>
      <c r="N36" s="9">
        <f>SUM(B36:M36)</f>
      </c>
    </row>
    <row r="37" spans="1:14" x14ac:dyDescent="0.25">
      <c r="A37" t="s">
        <v>61</v>
      </c>
      <c r="B37" s="8">
        <v>2.2</v>
      </c>
      <c r="C37" s="8">
        <v>2.3</v>
      </c>
      <c r="D37" s="8">
        <v>2.4</v>
      </c>
      <c r="E37" s="8">
        <v>2.5</v>
      </c>
      <c r="F37" s="8">
        <v>2.7</v>
      </c>
      <c r="G37" s="8">
        <v>2.8</v>
      </c>
      <c r="H37" s="8">
        <v>2.9</v>
      </c>
      <c r="I37" s="8">
        <v>3.1</v>
      </c>
      <c r="J37" s="8">
        <v>3.3</v>
      </c>
      <c r="K37" s="8">
        <v>3.4</v>
      </c>
      <c r="L37" s="8">
        <v>3.6</v>
      </c>
      <c r="M37" s="8">
        <v>3.8</v>
      </c>
      <c r="N37" s="9">
        <f>SUM(B37:M37)</f>
      </c>
    </row>
    <row r="38" spans="1:14" x14ac:dyDescent="0.25">
      <c r="A38" s="10" t="s">
        <v>62</v>
      </c>
      <c r="B38" s="11">
        <f>SUM(B35:B37)</f>
      </c>
      <c r="C38" s="11">
        <f>SUM(C35:C37)</f>
      </c>
      <c r="D38" s="11">
        <f>SUM(D35:D37)</f>
      </c>
      <c r="E38" s="11">
        <f>SUM(E35:E37)</f>
      </c>
      <c r="F38" s="11">
        <f>SUM(F35:F37)</f>
      </c>
      <c r="G38" s="11">
        <f>SUM(G35:G37)</f>
      </c>
      <c r="H38" s="11">
        <f>SUM(H35:H37)</f>
      </c>
      <c r="I38" s="11">
        <f>SUM(I35:I37)</f>
      </c>
      <c r="J38" s="11">
        <f>SUM(J35:J37)</f>
      </c>
      <c r="K38" s="11">
        <f>SUM(K35:K37)</f>
      </c>
      <c r="L38" s="11">
        <f>SUM(L35:L37)</f>
      </c>
      <c r="M38" s="11">
        <f>SUM(M35:M37)</f>
      </c>
      <c r="N38" s="11">
        <f>SUM(N35:N37)</f>
      </c>
    </row>
    <row r="39" spans="1:14" x14ac:dyDescent="0.25">
      <c r="A39" t="s">
        <v>63</v>
      </c>
      <c r="B39" s="8">
        <v>8.5</v>
      </c>
      <c r="C39" s="8">
        <v>8.8</v>
      </c>
      <c r="D39" s="8">
        <v>9.2</v>
      </c>
      <c r="E39" s="8">
        <v>9.6</v>
      </c>
      <c r="F39" s="8">
        <v>10</v>
      </c>
      <c r="G39" s="8">
        <v>10.5</v>
      </c>
      <c r="H39" s="8">
        <v>10.9</v>
      </c>
      <c r="I39" s="8">
        <v>11.4</v>
      </c>
      <c r="J39" s="8">
        <v>11.9</v>
      </c>
      <c r="K39" s="8">
        <v>12.4</v>
      </c>
      <c r="L39" s="8">
        <v>12.9</v>
      </c>
      <c r="M39" s="8">
        <v>13.5</v>
      </c>
      <c r="N39" s="9">
        <f>SUM(B39:M39)</f>
      </c>
    </row>
    <row r="40" spans="1:14" x14ac:dyDescent="0.25">
      <c r="A40" s="10" t="s">
        <v>64</v>
      </c>
      <c r="B40" s="11">
        <f>B38-B39</f>
      </c>
      <c r="C40" s="11">
        <f>C38-C39</f>
      </c>
      <c r="D40" s="11">
        <f>D38-D39</f>
      </c>
      <c r="E40" s="11">
        <f>E38-E39</f>
      </c>
      <c r="F40" s="11">
        <f>F38-F39</f>
      </c>
      <c r="G40" s="11">
        <f>G38-G39</f>
      </c>
      <c r="H40" s="11">
        <f>H38-H39</f>
      </c>
      <c r="I40" s="11">
        <f>I38-I39</f>
      </c>
      <c r="J40" s="11">
        <f>J38-J39</f>
      </c>
      <c r="K40" s="11">
        <f>K38-K39</f>
      </c>
      <c r="L40" s="11">
        <f>L38-L39</f>
      </c>
      <c r="M40" s="11">
        <f>M38-M39</f>
      </c>
      <c r="N40" s="11">
        <f>N38-N39</f>
      </c>
    </row>
    <row r="41" spans="1:14" x14ac:dyDescent="0.25">
      <c r="A41" t="s">
        <v>65</v>
      </c>
      <c r="B41" s="8">
        <v>2.4</v>
      </c>
      <c r="C41" s="8">
        <v>2.5</v>
      </c>
      <c r="D41" s="8">
        <v>2.6</v>
      </c>
      <c r="E41" s="8">
        <v>2.7</v>
      </c>
      <c r="F41" s="8">
        <v>2.9</v>
      </c>
      <c r="G41" s="8">
        <v>3</v>
      </c>
      <c r="H41" s="8">
        <v>3.1</v>
      </c>
      <c r="I41" s="8">
        <v>3.2</v>
      </c>
      <c r="J41" s="8">
        <v>3.4</v>
      </c>
      <c r="K41" s="8">
        <v>3.5</v>
      </c>
      <c r="L41" s="8">
        <v>3.7</v>
      </c>
      <c r="M41" s="8">
        <v>3.8</v>
      </c>
      <c r="N41" s="9">
        <f>SUM(B41:M41)</f>
      </c>
    </row>
    <row r="42" spans="1:14" x14ac:dyDescent="0.25">
      <c r="A42" s="10" t="s">
        <v>66</v>
      </c>
      <c r="B42" s="11">
        <f>B40-B41</f>
      </c>
      <c r="C42" s="11">
        <f>C40-C41</f>
      </c>
      <c r="D42" s="11">
        <f>D40-D41</f>
      </c>
      <c r="E42" s="11">
        <f>E40-E41</f>
      </c>
      <c r="F42" s="11">
        <f>F40-F41</f>
      </c>
      <c r="G42" s="11">
        <f>G40-G41</f>
      </c>
      <c r="H42" s="11">
        <f>H40-H41</f>
      </c>
      <c r="I42" s="11">
        <f>I40-I41</f>
      </c>
      <c r="J42" s="11">
        <f>J40-J41</f>
      </c>
      <c r="K42" s="11">
        <f>K40-K41</f>
      </c>
      <c r="L42" s="11">
        <f>L40-L41</f>
      </c>
      <c r="M42" s="11">
        <f>M40-M41</f>
      </c>
      <c r="N42" s="11">
        <f>N40-N41</f>
      </c>
    </row>
    <row r="43" spans="1:14" x14ac:dyDescent="0.25">
      <c r="A43" t="s">
        <v>67</v>
      </c>
      <c r="B43" s="8">
        <v>25</v>
      </c>
      <c r="C43" s="8">
        <v>25</v>
      </c>
      <c r="D43" s="8">
        <v>27</v>
      </c>
      <c r="E43" s="8">
        <v>27</v>
      </c>
      <c r="F43" s="8">
        <v>28</v>
      </c>
      <c r="G43" s="8">
        <v>28</v>
      </c>
      <c r="H43" s="8">
        <v>30</v>
      </c>
      <c r="I43" s="8">
        <v>30</v>
      </c>
      <c r="J43" s="8">
        <v>31</v>
      </c>
      <c r="K43" s="8">
        <v>31</v>
      </c>
      <c r="L43" s="8">
        <v>32</v>
      </c>
      <c r="M43" s="8">
        <v>32</v>
      </c>
      <c r="N43" s="9">
        <f>SUM(B43:M43)</f>
      </c>
    </row>
    <row r="44" spans="1:14" x14ac:dyDescent="0.25">
      <c r="A44" t="s">
        <v>68</v>
      </c>
      <c r="B44" s="8">
        <v>4.5</v>
      </c>
      <c r="C44" s="8">
        <v>4.8</v>
      </c>
      <c r="D44" s="8">
        <v>5.1</v>
      </c>
      <c r="E44" s="8">
        <v>5.4</v>
      </c>
      <c r="F44" s="8">
        <v>5.7</v>
      </c>
      <c r="G44" s="8">
        <v>6</v>
      </c>
      <c r="H44" s="8">
        <v>6.3</v>
      </c>
      <c r="I44" s="8">
        <v>6.6</v>
      </c>
      <c r="J44" s="8">
        <v>6.9</v>
      </c>
      <c r="K44" s="8">
        <v>7.2</v>
      </c>
      <c r="L44" s="8">
        <v>7.5</v>
      </c>
      <c r="M44" s="8">
        <v>7.8</v>
      </c>
      <c r="N44" s="9">
        <f>SUM(B44:M44)</f>
      </c>
    </row>
    <row r="45" spans="1:14" x14ac:dyDescent="0.25">
      <c r="A45" t="s">
        <v>69</v>
      </c>
      <c r="B45" s="8">
        <v>2.4</v>
      </c>
      <c r="C45" s="8">
        <v>2.4</v>
      </c>
      <c r="D45" s="8">
        <v>2.4</v>
      </c>
      <c r="E45" s="8">
        <v>2.4</v>
      </c>
      <c r="F45" s="8">
        <v>2.4</v>
      </c>
      <c r="G45" s="8">
        <v>2.4</v>
      </c>
      <c r="H45" s="8">
        <v>2.4</v>
      </c>
      <c r="I45" s="8">
        <v>2.4</v>
      </c>
      <c r="J45" s="8">
        <v>2.4</v>
      </c>
      <c r="K45" s="8">
        <v>2.4</v>
      </c>
      <c r="L45" s="8">
        <v>2.4</v>
      </c>
      <c r="M45" s="8">
        <v>2.4</v>
      </c>
      <c r="N45" s="9">
        <f>SUM(B45:M45)</f>
      </c>
    </row>
    <row r="46" spans="1:14" x14ac:dyDescent="0.25">
      <c r="A46" t="s">
        <v>70</v>
      </c>
      <c r="B46" s="8">
        <v>1.7</v>
      </c>
      <c r="C46" s="8">
        <v>1.7</v>
      </c>
      <c r="D46" s="8">
        <v>1.7</v>
      </c>
      <c r="E46" s="8">
        <v>1.7</v>
      </c>
      <c r="F46" s="8">
        <v>1.7</v>
      </c>
      <c r="G46" s="8">
        <v>1.7</v>
      </c>
      <c r="H46" s="8">
        <v>1.7</v>
      </c>
      <c r="I46" s="8">
        <v>1.7</v>
      </c>
      <c r="J46" s="8">
        <v>1.7</v>
      </c>
      <c r="K46" s="8">
        <v>1.7</v>
      </c>
      <c r="L46" s="8">
        <v>1.7</v>
      </c>
      <c r="M46" s="8">
        <v>1.7</v>
      </c>
      <c r="N46" s="9">
        <f>SUM(B46:M46)</f>
      </c>
    </row>
    <row r="47" spans="1:14" x14ac:dyDescent="0.25">
      <c r="A47" t="s">
        <v>71</v>
      </c>
      <c r="B47" s="8">
        <v>1.9</v>
      </c>
      <c r="C47" s="8">
        <v>1.9</v>
      </c>
      <c r="D47" s="8">
        <v>1.9</v>
      </c>
      <c r="E47" s="8">
        <v>1.9</v>
      </c>
      <c r="F47" s="8">
        <v>1.9</v>
      </c>
      <c r="G47" s="8">
        <v>1.9</v>
      </c>
      <c r="H47" s="8">
        <v>1.9</v>
      </c>
      <c r="I47" s="8">
        <v>1.9</v>
      </c>
      <c r="J47" s="8">
        <v>1.9</v>
      </c>
      <c r="K47" s="8">
        <v>1.9</v>
      </c>
      <c r="L47" s="8">
        <v>1.9</v>
      </c>
      <c r="M47" s="8">
        <v>1.9</v>
      </c>
      <c r="N47" s="9">
        <f>SUM(B47:M47)</f>
      </c>
    </row>
    <row r="48" spans="1:14" x14ac:dyDescent="0.25">
      <c r="A48" s="10" t="s">
        <v>72</v>
      </c>
      <c r="B48" s="11">
        <f>SUM(B43:B47)</f>
      </c>
      <c r="C48" s="11">
        <f>SUM(C43:C47)</f>
      </c>
      <c r="D48" s="11">
        <f>SUM(D43:D47)</f>
      </c>
      <c r="E48" s="11">
        <f>SUM(E43:E47)</f>
      </c>
      <c r="F48" s="11">
        <f>SUM(F43:F47)</f>
      </c>
      <c r="G48" s="11">
        <f>SUM(G43:G47)</f>
      </c>
      <c r="H48" s="11">
        <f>SUM(H43:H47)</f>
      </c>
      <c r="I48" s="11">
        <f>SUM(I43:I47)</f>
      </c>
      <c r="J48" s="11">
        <f>SUM(J43:J47)</f>
      </c>
      <c r="K48" s="11">
        <f>SUM(K43:K47)</f>
      </c>
      <c r="L48" s="11">
        <f>SUM(L43:L47)</f>
      </c>
      <c r="M48" s="11">
        <f>SUM(M43:M47)</f>
      </c>
      <c r="N48" s="11">
        <f>SUM(N43:N47)</f>
      </c>
    </row>
    <row r="49" spans="1:14" x14ac:dyDescent="0.25">
      <c r="A49" s="10" t="s">
        <v>73</v>
      </c>
      <c r="B49" s="11">
        <f>B42-B48</f>
      </c>
      <c r="C49" s="11">
        <f>C42-C48</f>
      </c>
      <c r="D49" s="11">
        <f>D42-D48</f>
      </c>
      <c r="E49" s="11">
        <f>E42-E48</f>
      </c>
      <c r="F49" s="11">
        <f>F42-F48</f>
      </c>
      <c r="G49" s="11">
        <f>G42-G48</f>
      </c>
      <c r="H49" s="11">
        <f>H42-H48</f>
      </c>
      <c r="I49" s="11">
        <f>I42-I48</f>
      </c>
      <c r="J49" s="11">
        <f>J42-J48</f>
      </c>
      <c r="K49" s="11">
        <f>K42-K48</f>
      </c>
      <c r="L49" s="11">
        <f>L42-L48</f>
      </c>
      <c r="M49" s="11">
        <f>M42-M48</f>
      </c>
      <c r="N49" s="11">
        <f>N42-N48</f>
      </c>
    </row>
    <row r="50" spans="1:14" x14ac:dyDescent="0.25">
      <c r="A50" t="s">
        <v>74</v>
      </c>
      <c r="B50" s="8">
        <v>177.4</v>
      </c>
      <c r="C50" s="8">
        <v>171.2</v>
      </c>
      <c r="D50" s="8">
        <v>163.9</v>
      </c>
      <c r="E50" s="8">
        <v>157.6</v>
      </c>
      <c r="F50" s="8">
        <v>151.4</v>
      </c>
      <c r="G50" s="8">
        <v>146.4</v>
      </c>
      <c r="H50" s="8">
        <v>140.6</v>
      </c>
      <c r="I50" s="8">
        <v>136.1</v>
      </c>
      <c r="J50" s="8">
        <v>131.9</v>
      </c>
      <c r="K50" s="8">
        <v>129.1</v>
      </c>
      <c r="L50" s="8">
        <v>126.8</v>
      </c>
      <c r="M50" s="8">
        <v>126</v>
      </c>
      <c r="N50" s="9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H24"/>
  <sheetViews>
    <sheetView workbookViewId="0" showGridLines="0"/>
  </sheetViews>
  <sheetFormatPr defaultRowHeight="15" outlineLevelRow="0" outlineLevelCol="0" x14ac:dyDescent="55"/>
  <cols>
    <col min="1" max="1" width="34" customWidth="1"/>
    <col min="2" max="4" width="14" customWidth="1"/>
    <col min="5" max="5" width="12" customWidth="1"/>
    <col min="6" max="8" width="14" customWidth="1"/>
  </cols>
  <sheetData>
    <row r="1" spans="1:1" x14ac:dyDescent="0.25">
      <c r="A1" s="1" t="s">
        <v>75</v>
      </c>
    </row>
    <row r="2" spans="1:1" x14ac:dyDescent="0.25">
      <c r="A2" s="2" t="s">
        <v>76</v>
      </c>
    </row>
    <row r="4" spans="1:2" x14ac:dyDescent="0.25">
      <c r="A4" s="10" t="s">
        <v>77</v>
      </c>
      <c r="B4" s="13" t="s">
        <v>24</v>
      </c>
    </row>
    <row r="5" spans="1:2" x14ac:dyDescent="0.25">
      <c r="A5" s="14" t="s">
        <v>78</v>
      </c>
      <c r="B5" s="14">
        <f>MATCH(B4,'Monthly data'!$B$4:$M$4,0)</f>
      </c>
    </row>
    <row r="7" ht="22" customHeight="1" spans="1:8" x14ac:dyDescent="0.25">
      <c r="A7" s="5" t="s">
        <v>79</v>
      </c>
      <c r="B7" s="5" t="s">
        <v>80</v>
      </c>
      <c r="C7" s="5" t="s">
        <v>81</v>
      </c>
      <c r="D7" s="5" t="s">
        <v>82</v>
      </c>
      <c r="E7" s="5" t="s">
        <v>83</v>
      </c>
      <c r="F7" s="5" t="s">
        <v>84</v>
      </c>
      <c r="G7" s="5" t="s">
        <v>85</v>
      </c>
      <c r="H7" s="5" t="s">
        <v>86</v>
      </c>
    </row>
    <row r="8" spans="1:8" x14ac:dyDescent="0.25">
      <c r="A8" t="s">
        <v>36</v>
      </c>
      <c r="B8" s="9">
        <f>INDEX('Monthly data'!$B$9:$M$9,$B$5)</f>
      </c>
      <c r="C8" s="9">
        <f>INDEX('Monthly data'!$B$38:$M$38,$B$5)</f>
      </c>
      <c r="D8" s="9">
        <f>B8-C8</f>
      </c>
      <c r="E8" s="15">
        <f>IF(C8=0,"",D8/ABS(C8))</f>
      </c>
      <c r="F8" s="9">
        <f>IF($B$5&gt;1,INDEX('Monthly data'!$B$9:$M$9,$B$5-1),"")</f>
      </c>
      <c r="G8" s="9">
        <f>SUMPRODUCT('Monthly data'!$B$9:$M$9*((COLUMN('Monthly data'!$B$9:$M$9)-COLUMN('Monthly data'!$B$9)+1)&lt;=$B$5))</f>
      </c>
      <c r="H8" s="9">
        <f>SUMPRODUCT('Monthly data'!$B$38:$M$38*((COLUMN('Monthly data'!$B$38:$M$38)-COLUMN('Monthly data'!$B$38)+1)&lt;=$B$5))</f>
      </c>
    </row>
    <row r="9" spans="1:8" x14ac:dyDescent="0.25">
      <c r="A9" t="s">
        <v>38</v>
      </c>
      <c r="B9" s="9">
        <f>INDEX('Monthly data'!$B$11:$M$11,$B$5)</f>
      </c>
      <c r="C9" s="9">
        <f>INDEX('Monthly data'!$B$40:$M$40,$B$5)</f>
      </c>
      <c r="D9" s="9">
        <f>B9-C9</f>
      </c>
      <c r="E9" s="15">
        <f>IF(C9=0,"",D9/ABS(C9))</f>
      </c>
      <c r="F9" s="9">
        <f>IF($B$5&gt;1,INDEX('Monthly data'!$B$11:$M$11,$B$5-1),"")</f>
      </c>
      <c r="G9" s="9">
        <f>SUMPRODUCT('Monthly data'!$B$11:$M$11*((COLUMN('Monthly data'!$B$11:$M$11)-COLUMN('Monthly data'!$B$11)+1)&lt;=$B$5))</f>
      </c>
      <c r="H9" s="9">
        <f>SUMPRODUCT('Monthly data'!$B$40:$M$40*((COLUMN('Monthly data'!$B$40:$M$40)-COLUMN('Monthly data'!$B$40)+1)&lt;=$B$5))</f>
      </c>
    </row>
    <row r="10" spans="1:8" x14ac:dyDescent="0.25">
      <c r="A10" t="s">
        <v>87</v>
      </c>
      <c r="B10" s="15">
        <f>IF(OR(B8="",B8=0),"",B9/B8)</f>
      </c>
      <c r="C10" s="15">
        <f>IF(OR(C8="",C8=0),"",C9/C8)</f>
      </c>
      <c r="D10" s="15">
        <f>IF(OR(B10="",C10=""),"",B10-C10)</f>
      </c>
      <c r="F10" s="15">
        <f>IF(OR(F8="",F8=0),"",F9/F8)</f>
      </c>
      <c r="G10" s="15">
        <f>IF(OR(G8="",G8=0),"",G9/G8)</f>
      </c>
      <c r="H10" s="15">
        <f>IF(OR(H8="",H8=0),"",H9/H8)</f>
      </c>
    </row>
    <row r="11" spans="1:8" x14ac:dyDescent="0.25">
      <c r="A11" t="s">
        <v>40</v>
      </c>
      <c r="B11" s="9">
        <f>INDEX('Monthly data'!$B$13:$M$13,$B$5)</f>
      </c>
      <c r="C11" s="9">
        <f>INDEX('Monthly data'!$B$42:$M$42,$B$5)</f>
      </c>
      <c r="D11" s="9">
        <f>B11-C11</f>
      </c>
      <c r="E11" s="15">
        <f>IF(C11=0,"",D11/ABS(C11))</f>
      </c>
      <c r="F11" s="9">
        <f>IF($B$5&gt;1,INDEX('Monthly data'!$B$13:$M$13,$B$5-1),"")</f>
      </c>
      <c r="G11" s="9">
        <f>SUMPRODUCT('Monthly data'!$B$13:$M$13*((COLUMN('Monthly data'!$B$13:$M$13)-COLUMN('Monthly data'!$B$13)+1)&lt;=$B$5))</f>
      </c>
      <c r="H11" s="9">
        <f>SUMPRODUCT('Monthly data'!$B$42:$M$42*((COLUMN('Monthly data'!$B$42:$M$42)-COLUMN('Monthly data'!$B$42)+1)&lt;=$B$5))</f>
      </c>
    </row>
    <row r="12" spans="1:8" x14ac:dyDescent="0.25">
      <c r="A12" t="s">
        <v>88</v>
      </c>
      <c r="B12" s="15">
        <f>IF(OR(B8="",B8=0),"",B11/B8)</f>
      </c>
      <c r="C12" s="15">
        <f>IF(OR(C8="",C8=0),"",C11/C8)</f>
      </c>
      <c r="D12" s="15">
        <f>IF(OR(B12="",C12=""),"",B12-C12)</f>
      </c>
      <c r="F12" s="15">
        <f>IF(OR(F8="",F8=0),"",F11/F8)</f>
      </c>
      <c r="G12" s="15">
        <f>IF(OR(G8="",G8=0),"",G11/G8)</f>
      </c>
      <c r="H12" s="15">
        <f>IF(OR(H8="",H8=0),"",H11/H8)</f>
      </c>
    </row>
    <row r="13" spans="1:8" x14ac:dyDescent="0.25">
      <c r="A13" t="s">
        <v>46</v>
      </c>
      <c r="B13" s="9">
        <f>INDEX('Monthly data'!$B$19:$M$19,$B$5)</f>
      </c>
      <c r="C13" s="9">
        <f>INDEX('Monthly data'!$B$48:$M$48,$B$5)</f>
      </c>
      <c r="D13" s="9">
        <f>B13-C13</f>
      </c>
      <c r="E13" s="15">
        <f>IF(C13=0,"",D13/ABS(C13))</f>
      </c>
      <c r="F13" s="9">
        <f>IF($B$5&gt;1,INDEX('Monthly data'!$B$19:$M$19,$B$5-1),"")</f>
      </c>
      <c r="G13" s="9">
        <f>SUMPRODUCT('Monthly data'!$B$19:$M$19*((COLUMN('Monthly data'!$B$19:$M$19)-COLUMN('Monthly data'!$B$19)+1)&lt;=$B$5))</f>
      </c>
      <c r="H13" s="9">
        <f>SUMPRODUCT('Monthly data'!$B$48:$M$48*((COLUMN('Monthly data'!$B$48:$M$48)-COLUMN('Monthly data'!$B$48)+1)&lt;=$B$5))</f>
      </c>
    </row>
    <row r="14" spans="1:8" x14ac:dyDescent="0.25">
      <c r="A14" t="s">
        <v>47</v>
      </c>
      <c r="B14" s="9">
        <f>INDEX('Monthly data'!$B$20:$M$20,$B$5)</f>
      </c>
      <c r="C14" s="9">
        <f>INDEX('Monthly data'!$B$49:$M$49,$B$5)</f>
      </c>
      <c r="D14" s="9">
        <f>B14-C14</f>
      </c>
      <c r="E14" s="15">
        <f>IF(C14=0,"",D14/ABS(C14))</f>
      </c>
      <c r="F14" s="9">
        <f>IF($B$5&gt;1,INDEX('Monthly data'!$B$20:$M$20,$B$5-1),"")</f>
      </c>
      <c r="G14" s="9">
        <f>SUMPRODUCT('Monthly data'!$B$20:$M$20*((COLUMN('Monthly data'!$B$20:$M$20)-COLUMN('Monthly data'!$B$20)+1)&lt;=$B$5))</f>
      </c>
      <c r="H14" s="9">
        <f>SUMPRODUCT('Monthly data'!$B$49:$M$49*((COLUMN('Monthly data'!$B$49:$M$49)-COLUMN('Monthly data'!$B$49)+1)&lt;=$B$5))</f>
      </c>
    </row>
    <row r="15" spans="1:8" x14ac:dyDescent="0.25">
      <c r="A15" t="s">
        <v>89</v>
      </c>
      <c r="B15" s="9">
        <f>INDEX('Monthly data'!$B$25:$M$25,$B$5)</f>
      </c>
      <c r="C15" s="9"/>
      <c r="D15" s="9"/>
      <c r="E15" s="15"/>
      <c r="F15" s="9">
        <f>IF($B$5&gt;1,INDEX('Monthly data'!$B$25:$M$25,$B$5-1),"")</f>
      </c>
      <c r="G15" s="9">
        <f>SUMPRODUCT('Monthly data'!$B$25:$M$25*((COLUMN('Monthly data'!$B$25:$M$25)-COLUMN('Monthly data'!$B$25)+1)&lt;=$B$5))</f>
      </c>
      <c r="H15" s="9"/>
    </row>
    <row r="16" spans="1:8" x14ac:dyDescent="0.25">
      <c r="A16" t="s">
        <v>90</v>
      </c>
      <c r="B16" s="9">
        <f>INDEX('Monthly data'!$B$26:$M$26,$B$5)</f>
      </c>
      <c r="C16" s="9">
        <f>INDEX('Monthly data'!$B$50:$M$50,$B$5)</f>
      </c>
      <c r="D16" s="9">
        <f>B16-C16</f>
      </c>
      <c r="E16" s="15">
        <f>IF(C16=0,"",D16/ABS(C16))</f>
      </c>
      <c r="F16" s="9">
        <f>IF($B$5&gt;1,INDEX('Monthly data'!$B$26:$M$26,$B$5-1),"")</f>
      </c>
      <c r="G16" s="9"/>
      <c r="H16" s="9"/>
    </row>
    <row r="17" spans="1:2" x14ac:dyDescent="0.25">
      <c r="A17" s="10" t="s">
        <v>91</v>
      </c>
      <c r="B17" s="16">
        <f>IF(IF($B$5&gt;=3,(INDEX('Monthly data'!$B$25:$M$25,$B$5)+INDEX('Monthly data'!$B$25:$M$25,$B$5-1)+INDEX('Monthly data'!$B$25:$M$25,$B$5-2))/3,INDEX('Monthly data'!$B$25:$M$25,$B$5))&lt;=0,"Not burning",B16/IF($B$5&gt;=3,(INDEX('Monthly data'!$B$25:$M$25,$B$5)+INDEX('Monthly data'!$B$25:$M$25,$B$5-1)+INDEX('Monthly data'!$B$25:$M$25,$B$5-2))/3,INDEX('Monthly data'!$B$25:$M$25,$B$5)))</f>
      </c>
    </row>
    <row r="18" spans="1:6" x14ac:dyDescent="0.25">
      <c r="A18" t="s">
        <v>92</v>
      </c>
      <c r="B18">
        <f>INDEX('Monthly data'!$B$29:$M$29,$B$5)</f>
      </c>
      <c r="F18">
        <f>IF($B$5&gt;1,INDEX('Monthly data'!$B$29:$M$29,$B$5-1),"")</f>
      </c>
    </row>
    <row r="19" spans="1:6" x14ac:dyDescent="0.25">
      <c r="A19" t="s">
        <v>93</v>
      </c>
      <c r="B19">
        <f>INDEX('Monthly data'!$B$32:$M$32,$B$5)</f>
      </c>
      <c r="F19">
        <f>IF($B$5&gt;1,INDEX('Monthly data'!$B$32:$M$32,$B$5-1),"")</f>
      </c>
    </row>
    <row r="21" ht="22" customHeight="1" spans="1:8" x14ac:dyDescent="0.25">
      <c r="A21" s="5" t="s">
        <v>94</v>
      </c>
      <c r="B21" s="5" t="s">
        <v>8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  <c r="H21" s="5" t="s">
        <v>8</v>
      </c>
    </row>
    <row r="22" ht="48" customHeight="1" spans="1:8" x14ac:dyDescent="0.25">
      <c r="A22" s="17" t="s">
        <v>95</v>
      </c>
      <c r="B22" s="18" t="s">
        <v>96</v>
      </c>
      <c r="C22" s="18"/>
      <c r="D22" s="18"/>
      <c r="E22" s="18"/>
      <c r="F22" s="18"/>
      <c r="G22" s="18"/>
      <c r="H22" s="18"/>
    </row>
    <row r="23" ht="48" customHeight="1" spans="1:8" x14ac:dyDescent="0.25">
      <c r="A23" s="17" t="s">
        <v>97</v>
      </c>
      <c r="B23" s="18" t="s">
        <v>98</v>
      </c>
      <c r="C23" s="18"/>
      <c r="D23" s="18"/>
      <c r="E23" s="18"/>
      <c r="F23" s="18"/>
      <c r="G23" s="18"/>
      <c r="H23" s="18"/>
    </row>
    <row r="24" ht="48" customHeight="1" spans="1:8" x14ac:dyDescent="0.25">
      <c r="A24" s="17" t="s">
        <v>99</v>
      </c>
      <c r="B24" s="18" t="s">
        <v>100</v>
      </c>
      <c r="C24" s="18"/>
      <c r="D24" s="18"/>
      <c r="E24" s="18"/>
      <c r="F24" s="18"/>
      <c r="G24" s="18"/>
      <c r="H24" s="18"/>
    </row>
  </sheetData>
  <mergeCells count="3">
    <mergeCell ref="B22:H22"/>
    <mergeCell ref="B23:H23"/>
    <mergeCell ref="B24:H24"/>
  </mergeCells>
  <dataValidations count="1">
    <dataValidation type="list" sqref="B4">
      <formula1>"Apr,May,Jun,Jul,Aug,Sep,Oct,Nov,Dec,Jan,Feb,Mar"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M12"/>
  <sheetViews>
    <sheetView workbookViewId="0" showGridLines="0"/>
  </sheetViews>
  <sheetFormatPr defaultRowHeight="15" outlineLevelRow="0" outlineLevelCol="0" x14ac:dyDescent="55"/>
  <cols>
    <col min="1" max="1" width="40" customWidth="1"/>
    <col min="2" max="13" width="10" customWidth="1"/>
  </cols>
  <sheetData>
    <row r="1" spans="1:1" x14ac:dyDescent="0.25">
      <c r="A1" s="1" t="s">
        <v>101</v>
      </c>
    </row>
    <row r="2" spans="1:1" x14ac:dyDescent="0.25">
      <c r="A2" s="2" t="s">
        <v>102</v>
      </c>
    </row>
    <row r="4" ht="22" customHeight="1" spans="1:13" x14ac:dyDescent="0.25">
      <c r="A4" s="5" t="s">
        <v>79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</row>
    <row r="5" spans="1:13" x14ac:dyDescent="0.25">
      <c r="A5" t="s">
        <v>103</v>
      </c>
      <c r="B5" s="15">
        <f>""</f>
      </c>
      <c r="C5" s="15">
        <f>IF(OR('Monthly data'!C9=0,'Monthly data'!B9=0),"",'Monthly data'!C9/'Monthly data'!B9-1)</f>
      </c>
      <c r="D5" s="15">
        <f>IF(OR('Monthly data'!D9=0,'Monthly data'!C9=0),"",'Monthly data'!D9/'Monthly data'!C9-1)</f>
      </c>
      <c r="E5" s="15">
        <f>IF(OR('Monthly data'!E9=0,'Monthly data'!D9=0),"",'Monthly data'!E9/'Monthly data'!D9-1)</f>
      </c>
      <c r="F5" s="15">
        <f>IF(OR('Monthly data'!F9=0,'Monthly data'!E9=0),"",'Monthly data'!F9/'Monthly data'!E9-1)</f>
      </c>
      <c r="G5" s="15">
        <f>IF(OR('Monthly data'!G9=0,'Monthly data'!F9=0),"",'Monthly data'!G9/'Monthly data'!F9-1)</f>
      </c>
      <c r="H5" s="15">
        <f>IF(OR('Monthly data'!H9=0,'Monthly data'!G9=0),"",'Monthly data'!H9/'Monthly data'!G9-1)</f>
      </c>
      <c r="I5" s="15">
        <f>IF(OR('Monthly data'!I9=0,'Monthly data'!H9=0),"",'Monthly data'!I9/'Monthly data'!H9-1)</f>
      </c>
      <c r="J5" s="15">
        <f>IF(OR('Monthly data'!J9=0,'Monthly data'!I9=0),"",'Monthly data'!J9/'Monthly data'!I9-1)</f>
      </c>
      <c r="K5" s="15">
        <f>IF(OR('Monthly data'!K9=0,'Monthly data'!J9=0),"",'Monthly data'!K9/'Monthly data'!J9-1)</f>
      </c>
      <c r="L5" s="15">
        <f>IF(OR('Monthly data'!L9=0,'Monthly data'!K9=0),"",'Monthly data'!L9/'Monthly data'!K9-1)</f>
      </c>
      <c r="M5" s="15">
        <f>IF(OR('Monthly data'!M9=0,'Monthly data'!L9=0),"",'Monthly data'!M9/'Monthly data'!L9-1)</f>
      </c>
    </row>
    <row r="6" spans="1:13" x14ac:dyDescent="0.25">
      <c r="A6" t="s">
        <v>87</v>
      </c>
      <c r="B6" s="15">
        <f>IF('Monthly data'!B9=0,"",'Monthly data'!B11/'Monthly data'!B9)</f>
      </c>
      <c r="C6" s="15">
        <f>IF('Monthly data'!C9=0,"",'Monthly data'!C11/'Monthly data'!C9)</f>
      </c>
      <c r="D6" s="15">
        <f>IF('Monthly data'!D9=0,"",'Monthly data'!D11/'Monthly data'!D9)</f>
      </c>
      <c r="E6" s="15">
        <f>IF('Monthly data'!E9=0,"",'Monthly data'!E11/'Monthly data'!E9)</f>
      </c>
      <c r="F6" s="15">
        <f>IF('Monthly data'!F9=0,"",'Monthly data'!F11/'Monthly data'!F9)</f>
      </c>
      <c r="G6" s="15">
        <f>IF('Monthly data'!G9=0,"",'Monthly data'!G11/'Monthly data'!G9)</f>
      </c>
      <c r="H6" s="15">
        <f>IF('Monthly data'!H9=0,"",'Monthly data'!H11/'Monthly data'!H9)</f>
      </c>
      <c r="I6" s="15">
        <f>IF('Monthly data'!I9=0,"",'Monthly data'!I11/'Monthly data'!I9)</f>
      </c>
      <c r="J6" s="15">
        <f>IF('Monthly data'!J9=0,"",'Monthly data'!J11/'Monthly data'!J9)</f>
      </c>
      <c r="K6" s="15">
        <f>IF('Monthly data'!K9=0,"",'Monthly data'!K11/'Monthly data'!K9)</f>
      </c>
      <c r="L6" s="15">
        <f>IF('Monthly data'!L9=0,"",'Monthly data'!L11/'Monthly data'!L9)</f>
      </c>
      <c r="M6" s="15">
        <f>IF('Monthly data'!M9=0,"",'Monthly data'!M11/'Monthly data'!M9)</f>
      </c>
    </row>
    <row r="7" spans="1:13" x14ac:dyDescent="0.25">
      <c r="A7" t="s">
        <v>88</v>
      </c>
      <c r="B7" s="15">
        <f>IF('Monthly data'!B9=0,"",'Monthly data'!B13/'Monthly data'!B9)</f>
      </c>
      <c r="C7" s="15">
        <f>IF('Monthly data'!C9=0,"",'Monthly data'!C13/'Monthly data'!C9)</f>
      </c>
      <c r="D7" s="15">
        <f>IF('Monthly data'!D9=0,"",'Monthly data'!D13/'Monthly data'!D9)</f>
      </c>
      <c r="E7" s="15">
        <f>IF('Monthly data'!E9=0,"",'Monthly data'!E13/'Monthly data'!E9)</f>
      </c>
      <c r="F7" s="15">
        <f>IF('Monthly data'!F9=0,"",'Monthly data'!F13/'Monthly data'!F9)</f>
      </c>
      <c r="G7" s="15">
        <f>IF('Monthly data'!G9=0,"",'Monthly data'!G13/'Monthly data'!G9)</f>
      </c>
      <c r="H7" s="15">
        <f>IF('Monthly data'!H9=0,"",'Monthly data'!H13/'Monthly data'!H9)</f>
      </c>
      <c r="I7" s="15">
        <f>IF('Monthly data'!I9=0,"",'Monthly data'!I13/'Monthly data'!I9)</f>
      </c>
      <c r="J7" s="15">
        <f>IF('Monthly data'!J9=0,"",'Monthly data'!J13/'Monthly data'!J9)</f>
      </c>
      <c r="K7" s="15">
        <f>IF('Monthly data'!K9=0,"",'Monthly data'!K13/'Monthly data'!K9)</f>
      </c>
      <c r="L7" s="15">
        <f>IF('Monthly data'!L9=0,"",'Monthly data'!L13/'Monthly data'!L9)</f>
      </c>
      <c r="M7" s="15">
        <f>IF('Monthly data'!M9=0,"",'Monthly data'!M13/'Monthly data'!M9)</f>
      </c>
    </row>
    <row r="8" spans="1:13" x14ac:dyDescent="0.25">
      <c r="A8" t="s">
        <v>104</v>
      </c>
      <c r="B8" s="15">
        <f>IF('Monthly data'!B9=0,"",'Monthly data'!B20/'Monthly data'!B9)</f>
      </c>
      <c r="C8" s="15">
        <f>IF('Monthly data'!C9=0,"",'Monthly data'!C20/'Monthly data'!C9)</f>
      </c>
      <c r="D8" s="15">
        <f>IF('Monthly data'!D9=0,"",'Monthly data'!D20/'Monthly data'!D9)</f>
      </c>
      <c r="E8" s="15">
        <f>IF('Monthly data'!E9=0,"",'Monthly data'!E20/'Monthly data'!E9)</f>
      </c>
      <c r="F8" s="15">
        <f>IF('Monthly data'!F9=0,"",'Monthly data'!F20/'Monthly data'!F9)</f>
      </c>
      <c r="G8" s="15">
        <f>IF('Monthly data'!G9=0,"",'Monthly data'!G20/'Monthly data'!G9)</f>
      </c>
      <c r="H8" s="15">
        <f>IF('Monthly data'!H9=0,"",'Monthly data'!H20/'Monthly data'!H9)</f>
      </c>
      <c r="I8" s="15">
        <f>IF('Monthly data'!I9=0,"",'Monthly data'!I20/'Monthly data'!I9)</f>
      </c>
      <c r="J8" s="15">
        <f>IF('Monthly data'!J9=0,"",'Monthly data'!J20/'Monthly data'!J9)</f>
      </c>
      <c r="K8" s="15">
        <f>IF('Monthly data'!K9=0,"",'Monthly data'!K20/'Monthly data'!K9)</f>
      </c>
      <c r="L8" s="15">
        <f>IF('Monthly data'!L9=0,"",'Monthly data'!L20/'Monthly data'!L9)</f>
      </c>
      <c r="M8" s="15">
        <f>IF('Monthly data'!M9=0,"",'Monthly data'!M20/'Monthly data'!M9)</f>
      </c>
    </row>
    <row r="9" spans="1:13" x14ac:dyDescent="0.25">
      <c r="A9" t="s">
        <v>105</v>
      </c>
      <c r="B9" s="15">
        <f>""</f>
      </c>
      <c r="C9" s="15">
        <f>IF(OR('Monthly data'!B29="",'Monthly data'!C31=""),"",'Monthly data'!C31/'Monthly data'!B29)</f>
      </c>
      <c r="D9" s="15">
        <f>IF(OR('Monthly data'!C29="",'Monthly data'!D31=""),"",'Monthly data'!D31/'Monthly data'!C29)</f>
      </c>
      <c r="E9" s="15">
        <f>IF(OR('Monthly data'!D29="",'Monthly data'!E31=""),"",'Monthly data'!E31/'Monthly data'!D29)</f>
      </c>
      <c r="F9" s="15">
        <f>IF(OR('Monthly data'!E29="",'Monthly data'!F31=""),"",'Monthly data'!F31/'Monthly data'!E29)</f>
      </c>
      <c r="G9" s="15">
        <f>IF(OR('Monthly data'!F29="",'Monthly data'!G31=""),"",'Monthly data'!G31/'Monthly data'!F29)</f>
      </c>
      <c r="H9" s="15">
        <f>IF(OR('Monthly data'!G29="",'Monthly data'!H31=""),"",'Monthly data'!H31/'Monthly data'!G29)</f>
      </c>
      <c r="I9" s="15">
        <f>IF(OR('Monthly data'!H29="",'Monthly data'!I31=""),"",'Monthly data'!I31/'Monthly data'!H29)</f>
      </c>
      <c r="J9" s="15">
        <f>IF(OR('Monthly data'!I29="",'Monthly data'!J31=""),"",'Monthly data'!J31/'Monthly data'!I29)</f>
      </c>
      <c r="K9" s="15">
        <f>IF(OR('Monthly data'!J29="",'Monthly data'!K31=""),"",'Monthly data'!K31/'Monthly data'!J29)</f>
      </c>
      <c r="L9" s="15">
        <f>IF(OR('Monthly data'!K29="",'Monthly data'!L31=""),"",'Monthly data'!L31/'Monthly data'!K29)</f>
      </c>
      <c r="M9" s="15">
        <f>IF(OR('Monthly data'!L29="",'Monthly data'!M31=""),"",'Monthly data'!M31/'Monthly data'!L29)</f>
      </c>
    </row>
    <row r="10" spans="1:13" x14ac:dyDescent="0.25">
      <c r="A10" t="s">
        <v>106</v>
      </c>
      <c r="B10" s="19">
        <f>IF(OR('Monthly data'!B29="",'Monthly data'!B29=0),"",'Monthly data'!B9*100/'Monthly data'!B29)</f>
      </c>
      <c r="C10" s="19">
        <f>IF(OR('Monthly data'!C29="",'Monthly data'!C29=0),"",'Monthly data'!C9*100/'Monthly data'!C29)</f>
      </c>
      <c r="D10" s="19">
        <f>IF(OR('Monthly data'!D29="",'Monthly data'!D29=0),"",'Monthly data'!D9*100/'Monthly data'!D29)</f>
      </c>
      <c r="E10" s="19">
        <f>IF(OR('Monthly data'!E29="",'Monthly data'!E29=0),"",'Monthly data'!E9*100/'Monthly data'!E29)</f>
      </c>
      <c r="F10" s="19">
        <f>IF(OR('Monthly data'!F29="",'Monthly data'!F29=0),"",'Monthly data'!F9*100/'Monthly data'!F29)</f>
      </c>
      <c r="G10" s="19">
        <f>IF(OR('Monthly data'!G29="",'Monthly data'!G29=0),"",'Monthly data'!G9*100/'Monthly data'!G29)</f>
      </c>
      <c r="H10" s="19">
        <f>IF(OR('Monthly data'!H29="",'Monthly data'!H29=0),"",'Monthly data'!H9*100/'Monthly data'!H29)</f>
      </c>
      <c r="I10" s="19">
        <f>IF(OR('Monthly data'!I29="",'Monthly data'!I29=0),"",'Monthly data'!I9*100/'Monthly data'!I29)</f>
      </c>
      <c r="J10" s="19">
        <f>IF(OR('Monthly data'!J29="",'Monthly data'!J29=0),"",'Monthly data'!J9*100/'Monthly data'!J29)</f>
      </c>
      <c r="K10" s="19">
        <f>IF(OR('Monthly data'!K29="",'Monthly data'!K29=0),"",'Monthly data'!K9*100/'Monthly data'!K29)</f>
      </c>
      <c r="L10" s="19">
        <f>IF(OR('Monthly data'!L29="",'Monthly data'!L29=0),"",'Monthly data'!L9*100/'Monthly data'!L29)</f>
      </c>
      <c r="M10" s="19">
        <f>IF(OR('Monthly data'!M29="",'Monthly data'!M29=0),"",'Monthly data'!M9*100/'Monthly data'!M29)</f>
      </c>
    </row>
    <row r="11" spans="1:13" x14ac:dyDescent="0.25">
      <c r="A11" t="s">
        <v>107</v>
      </c>
      <c r="B11" s="20">
        <f>IF(OR('Monthly data'!B32="",'Monthly data'!B9=0),"",'Monthly data'!B9/'Monthly data'!B32)</f>
      </c>
      <c r="C11" s="20">
        <f>IF(OR('Monthly data'!C32="",'Monthly data'!C9=0),"",'Monthly data'!C9/'Monthly data'!C32)</f>
      </c>
      <c r="D11" s="20">
        <f>IF(OR('Monthly data'!D32="",'Monthly data'!D9=0),"",'Monthly data'!D9/'Monthly data'!D32)</f>
      </c>
      <c r="E11" s="20">
        <f>IF(OR('Monthly data'!E32="",'Monthly data'!E9=0),"",'Monthly data'!E9/'Monthly data'!E32)</f>
      </c>
      <c r="F11" s="20">
        <f>IF(OR('Monthly data'!F32="",'Monthly data'!F9=0),"",'Monthly data'!F9/'Monthly data'!F32)</f>
      </c>
      <c r="G11" s="20">
        <f>IF(OR('Monthly data'!G32="",'Monthly data'!G9=0),"",'Monthly data'!G9/'Monthly data'!G32)</f>
      </c>
      <c r="H11" s="20">
        <f>IF(OR('Monthly data'!H32="",'Monthly data'!H9=0),"",'Monthly data'!H9/'Monthly data'!H32)</f>
      </c>
      <c r="I11" s="20">
        <f>IF(OR('Monthly data'!I32="",'Monthly data'!I9=0),"",'Monthly data'!I9/'Monthly data'!I32)</f>
      </c>
      <c r="J11" s="20">
        <f>IF(OR('Monthly data'!J32="",'Monthly data'!J9=0),"",'Monthly data'!J9/'Monthly data'!J32)</f>
      </c>
      <c r="K11" s="20">
        <f>IF(OR('Monthly data'!K32="",'Monthly data'!K9=0),"",'Monthly data'!K9/'Monthly data'!K32)</f>
      </c>
      <c r="L11" s="20">
        <f>IF(OR('Monthly data'!L32="",'Monthly data'!L9=0),"",'Monthly data'!L9/'Monthly data'!L32)</f>
      </c>
      <c r="M11" s="20">
        <f>IF(OR('Monthly data'!M32="",'Monthly data'!M9=0),"",'Monthly data'!M9/'Monthly data'!M32)</f>
      </c>
    </row>
    <row r="12" spans="1:13" x14ac:dyDescent="0.25">
      <c r="A12" t="s">
        <v>108</v>
      </c>
      <c r="B12" s="9">
        <f>IF('Monthly data'!B9=0,"",'Monthly data'!B25)</f>
      </c>
      <c r="C12" s="9">
        <f>IF('Monthly data'!C9=0,"",'Monthly data'!C25)</f>
      </c>
      <c r="D12" s="9">
        <f>IF('Monthly data'!D9=0,"",'Monthly data'!D25)</f>
      </c>
      <c r="E12" s="9">
        <f>IF('Monthly data'!E9=0,"",'Monthly data'!E25)</f>
      </c>
      <c r="F12" s="9">
        <f>IF('Monthly data'!F9=0,"",'Monthly data'!F25)</f>
      </c>
      <c r="G12" s="9">
        <f>IF('Monthly data'!G9=0,"",'Monthly data'!G25)</f>
      </c>
      <c r="H12" s="9">
        <f>IF('Monthly data'!H9=0,"",'Monthly data'!H25)</f>
      </c>
      <c r="I12" s="9">
        <f>IF('Monthly data'!I9=0,"",'Monthly data'!I25)</f>
      </c>
      <c r="J12" s="9">
        <f>IF('Monthly data'!J9=0,"",'Monthly data'!J25)</f>
      </c>
      <c r="K12" s="9">
        <f>IF('Monthly data'!K9=0,"",'Monthly data'!K25)</f>
      </c>
      <c r="L12" s="9">
        <f>IF('Monthly data'!L9=0,"",'Monthly data'!L25)</f>
      </c>
      <c r="M12" s="9">
        <f>IF('Monthly data'!M9=0,"",'Monthly data'!M25)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G27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6" width="12" customWidth="1"/>
    <col min="7" max="7" width="40" customWidth="1"/>
  </cols>
  <sheetData>
    <row r="1" spans="1:1" x14ac:dyDescent="0.25">
      <c r="A1" s="1" t="s">
        <v>109</v>
      </c>
    </row>
    <row r="2" spans="1:1" x14ac:dyDescent="0.25">
      <c r="A2" s="2" t="s">
        <v>110</v>
      </c>
    </row>
    <row r="4" ht="22" customHeight="1" spans="1:7" x14ac:dyDescent="0.25">
      <c r="A4" s="5" t="s">
        <v>111</v>
      </c>
      <c r="B4" s="5" t="s">
        <v>112</v>
      </c>
      <c r="C4" s="5" t="s">
        <v>113</v>
      </c>
      <c r="D4" s="5" t="s">
        <v>114</v>
      </c>
      <c r="E4" s="5" t="s">
        <v>115</v>
      </c>
      <c r="F4" s="5" t="s">
        <v>116</v>
      </c>
      <c r="G4" s="5" t="s">
        <v>117</v>
      </c>
    </row>
    <row r="5" spans="1:7" x14ac:dyDescent="0.25">
      <c r="A5" s="13" t="s">
        <v>118</v>
      </c>
      <c r="B5" s="9">
        <f>SUM(C5:F5)</f>
      </c>
      <c r="C5" s="8">
        <v>6.2</v>
      </c>
      <c r="D5" s="8">
        <v>0</v>
      </c>
      <c r="E5" s="8">
        <v>0</v>
      </c>
      <c r="F5" s="8">
        <v>0</v>
      </c>
      <c r="G5" s="13" t="s">
        <v>119</v>
      </c>
    </row>
    <row r="6" spans="1:7" x14ac:dyDescent="0.25">
      <c r="A6" s="13" t="s">
        <v>120</v>
      </c>
      <c r="B6" s="9">
        <f>SUM(C6:F6)</f>
      </c>
      <c r="C6" s="8">
        <v>3.1</v>
      </c>
      <c r="D6" s="8">
        <v>2.4</v>
      </c>
      <c r="E6" s="8">
        <v>0</v>
      </c>
      <c r="F6" s="8">
        <v>0</v>
      </c>
      <c r="G6" s="13" t="s">
        <v>121</v>
      </c>
    </row>
    <row r="7" spans="1:7" x14ac:dyDescent="0.25">
      <c r="A7" s="13" t="s">
        <v>122</v>
      </c>
      <c r="B7" s="9">
        <f>SUM(C7:F7)</f>
      </c>
      <c r="C7" s="8">
        <v>4.8</v>
      </c>
      <c r="D7" s="8">
        <v>0</v>
      </c>
      <c r="E7" s="8">
        <v>0</v>
      </c>
      <c r="F7" s="8">
        <v>0</v>
      </c>
      <c r="G7" s="13" t="s">
        <v>8</v>
      </c>
    </row>
    <row r="8" spans="1:7" x14ac:dyDescent="0.25">
      <c r="A8" s="13" t="s">
        <v>123</v>
      </c>
      <c r="B8" s="9">
        <f>SUM(C8:F8)</f>
      </c>
      <c r="C8" s="8">
        <v>1.2</v>
      </c>
      <c r="D8" s="8">
        <v>0</v>
      </c>
      <c r="E8" s="8">
        <v>1.6</v>
      </c>
      <c r="F8" s="8">
        <v>0</v>
      </c>
      <c r="G8" s="13" t="s">
        <v>124</v>
      </c>
    </row>
    <row r="9" spans="1:7" x14ac:dyDescent="0.25">
      <c r="A9" s="13" t="s">
        <v>125</v>
      </c>
      <c r="B9" s="9">
        <f>SUM(C9:F9)</f>
      </c>
      <c r="C9" s="8">
        <v>0.9</v>
      </c>
      <c r="D9" s="8">
        <v>0.4</v>
      </c>
      <c r="E9" s="8">
        <v>0</v>
      </c>
      <c r="F9" s="8">
        <v>0.7</v>
      </c>
      <c r="G9" s="13" t="s">
        <v>126</v>
      </c>
    </row>
    <row r="10" spans="1:7" x14ac:dyDescent="0.25">
      <c r="A10" s="13"/>
      <c r="B10" s="9">
        <f>SUM(C10:F10)</f>
      </c>
      <c r="C10" s="13"/>
      <c r="D10" s="13"/>
      <c r="E10" s="13"/>
      <c r="F10" s="13"/>
      <c r="G10" s="13"/>
    </row>
    <row r="11" spans="1:7" x14ac:dyDescent="0.25">
      <c r="A11" s="13"/>
      <c r="B11" s="9">
        <f>SUM(C11:F11)</f>
      </c>
      <c r="C11" s="13"/>
      <c r="D11" s="13"/>
      <c r="E11" s="13"/>
      <c r="F11" s="13"/>
      <c r="G11" s="13"/>
    </row>
    <row r="12" spans="1:7" x14ac:dyDescent="0.25">
      <c r="A12" s="13"/>
      <c r="B12" s="9">
        <f>SUM(C12:F12)</f>
      </c>
      <c r="C12" s="13"/>
      <c r="D12" s="13"/>
      <c r="E12" s="13"/>
      <c r="F12" s="13"/>
      <c r="G12" s="13"/>
    </row>
    <row r="13" spans="1:7" x14ac:dyDescent="0.25">
      <c r="A13" s="13"/>
      <c r="B13" s="9">
        <f>SUM(C13:F13)</f>
      </c>
      <c r="C13" s="13"/>
      <c r="D13" s="13"/>
      <c r="E13" s="13"/>
      <c r="F13" s="13"/>
      <c r="G13" s="13"/>
    </row>
    <row r="14" spans="1:7" x14ac:dyDescent="0.25">
      <c r="A14" s="13"/>
      <c r="B14" s="9">
        <f>SUM(C14:F14)</f>
      </c>
      <c r="C14" s="13"/>
      <c r="D14" s="13"/>
      <c r="E14" s="13"/>
      <c r="F14" s="13"/>
      <c r="G14" s="13"/>
    </row>
    <row r="15" spans="1:6" x14ac:dyDescent="0.25">
      <c r="A15" s="10" t="s">
        <v>127</v>
      </c>
      <c r="B15" s="11">
        <f>SUM(B5:B14)</f>
      </c>
      <c r="C15" s="11">
        <f>SUM(C5:C14)</f>
      </c>
      <c r="D15" s="11">
        <f>SUM(D5:D14)</f>
      </c>
      <c r="E15" s="11">
        <f>SUM(E5:E14)</f>
      </c>
      <c r="F15" s="11">
        <f>SUM(F5:F14)</f>
      </c>
    </row>
    <row r="16" spans="1:2" x14ac:dyDescent="0.25">
      <c r="A16" t="s">
        <v>128</v>
      </c>
      <c r="B16" s="15">
        <f>IF(B15=0,"",(E15+F15)/B15)</f>
      </c>
    </row>
    <row r="18" ht="22" customHeight="1" spans="1:7" x14ac:dyDescent="0.25">
      <c r="A18" s="5" t="s">
        <v>129</v>
      </c>
      <c r="B18" s="5" t="s">
        <v>130</v>
      </c>
      <c r="C18" s="5" t="s">
        <v>131</v>
      </c>
      <c r="D18" s="5" t="s">
        <v>132</v>
      </c>
      <c r="E18" s="5" t="s">
        <v>133</v>
      </c>
      <c r="F18" s="5" t="s">
        <v>8</v>
      </c>
      <c r="G18" s="5" t="s">
        <v>117</v>
      </c>
    </row>
    <row r="19" spans="1:7" x14ac:dyDescent="0.25">
      <c r="A19" t="s">
        <v>134</v>
      </c>
      <c r="B19" s="8"/>
      <c r="C19" s="13"/>
      <c r="D19" s="13"/>
      <c r="E19" s="13"/>
      <c r="G19" t="s">
        <v>135</v>
      </c>
    </row>
    <row r="20" spans="1:7" x14ac:dyDescent="0.25">
      <c r="A20" t="s">
        <v>136</v>
      </c>
      <c r="B20" s="8"/>
      <c r="C20" s="13"/>
      <c r="D20" s="13"/>
      <c r="E20" s="13"/>
      <c r="G20" t="s">
        <v>137</v>
      </c>
    </row>
    <row r="21" spans="1:7" x14ac:dyDescent="0.25">
      <c r="A21" t="s">
        <v>138</v>
      </c>
      <c r="B21" s="8"/>
      <c r="C21" s="13"/>
      <c r="D21" s="13"/>
      <c r="E21" s="13"/>
      <c r="G21" t="s">
        <v>139</v>
      </c>
    </row>
    <row r="22" spans="1:7" x14ac:dyDescent="0.25">
      <c r="A22" t="s">
        <v>140</v>
      </c>
      <c r="B22" s="8"/>
      <c r="C22" s="13"/>
      <c r="D22" s="13"/>
      <c r="E22" s="13"/>
      <c r="G22" t="s">
        <v>141</v>
      </c>
    </row>
    <row r="23" spans="1:7" x14ac:dyDescent="0.25">
      <c r="A23" t="s">
        <v>142</v>
      </c>
      <c r="B23" s="8"/>
      <c r="C23" s="13"/>
      <c r="D23" s="13"/>
      <c r="E23" s="13"/>
      <c r="G23" t="s">
        <v>143</v>
      </c>
    </row>
    <row r="24" spans="1:7" x14ac:dyDescent="0.25">
      <c r="A24" t="s">
        <v>144</v>
      </c>
      <c r="B24" s="8"/>
      <c r="C24" s="13"/>
      <c r="D24" s="13"/>
      <c r="E24" s="13"/>
      <c r="G24" t="s">
        <v>145</v>
      </c>
    </row>
    <row r="25" spans="1:7" x14ac:dyDescent="0.25">
      <c r="A25" t="s">
        <v>146</v>
      </c>
      <c r="B25" s="8"/>
      <c r="C25" s="13"/>
      <c r="D25" s="13"/>
      <c r="E25" s="13"/>
      <c r="G25" t="s">
        <v>147</v>
      </c>
    </row>
    <row r="27" spans="1:1" x14ac:dyDescent="0.25">
      <c r="A27" s="21" t="s">
        <v>148</v>
      </c>
    </row>
  </sheetData>
  <dataValidations count="1">
    <dataValidation type="list" allowBlank="1" sqref="D19:D25">
      <formula1>"Yes,No,Part"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D14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60" customWidth="1"/>
    <col min="3" max="3" width="34" customWidth="1"/>
    <col min="4" max="4" width="26" customWidth="1"/>
  </cols>
  <sheetData>
    <row r="1" spans="1:1" x14ac:dyDescent="0.25">
      <c r="A1" s="1" t="s">
        <v>149</v>
      </c>
    </row>
    <row r="2" spans="1:1" x14ac:dyDescent="0.25">
      <c r="A2" s="2" t="s">
        <v>150</v>
      </c>
    </row>
    <row r="4" ht="22" customHeight="1" spans="1:4" x14ac:dyDescent="0.25">
      <c r="A4" s="5" t="s">
        <v>79</v>
      </c>
      <c r="B4" s="5" t="s">
        <v>151</v>
      </c>
      <c r="C4" s="5" t="s">
        <v>152</v>
      </c>
      <c r="D4" s="5" t="s">
        <v>153</v>
      </c>
    </row>
    <row r="5" spans="1:4" x14ac:dyDescent="0.25">
      <c r="A5" s="18" t="s">
        <v>154</v>
      </c>
      <c r="B5" s="18" t="s">
        <v>155</v>
      </c>
      <c r="C5" s="18" t="s">
        <v>156</v>
      </c>
      <c r="D5" s="18" t="s">
        <v>157</v>
      </c>
    </row>
    <row r="6" spans="1:4" x14ac:dyDescent="0.25">
      <c r="A6" s="18" t="s">
        <v>158</v>
      </c>
      <c r="B6" s="18" t="s">
        <v>159</v>
      </c>
      <c r="C6" s="18" t="s">
        <v>160</v>
      </c>
      <c r="D6" s="18" t="s">
        <v>157</v>
      </c>
    </row>
    <row r="7" spans="1:4" x14ac:dyDescent="0.25">
      <c r="A7" s="18" t="s">
        <v>87</v>
      </c>
      <c r="B7" s="18" t="s">
        <v>161</v>
      </c>
      <c r="C7" s="18" t="s">
        <v>162</v>
      </c>
      <c r="D7" s="18" t="s">
        <v>157</v>
      </c>
    </row>
    <row r="8" spans="1:4" x14ac:dyDescent="0.25">
      <c r="A8" s="18" t="s">
        <v>163</v>
      </c>
      <c r="B8" s="18" t="s">
        <v>164</v>
      </c>
      <c r="C8" s="18" t="s">
        <v>160</v>
      </c>
      <c r="D8" s="18" t="s">
        <v>157</v>
      </c>
    </row>
    <row r="9" spans="1:4" x14ac:dyDescent="0.25">
      <c r="A9" s="18" t="s">
        <v>88</v>
      </c>
      <c r="B9" s="18" t="s">
        <v>165</v>
      </c>
      <c r="C9" s="18" t="s">
        <v>162</v>
      </c>
      <c r="D9" s="18" t="s">
        <v>157</v>
      </c>
    </row>
    <row r="10" spans="1:4" x14ac:dyDescent="0.25">
      <c r="A10" s="18" t="s">
        <v>41</v>
      </c>
      <c r="B10" s="18" t="s">
        <v>166</v>
      </c>
      <c r="C10" s="18" t="s">
        <v>167</v>
      </c>
      <c r="D10" s="18" t="s">
        <v>168</v>
      </c>
    </row>
    <row r="11" spans="1:4" x14ac:dyDescent="0.25">
      <c r="A11" s="18" t="s">
        <v>89</v>
      </c>
      <c r="B11" s="18" t="s">
        <v>169</v>
      </c>
      <c r="C11" s="18" t="s">
        <v>170</v>
      </c>
      <c r="D11" s="18" t="s">
        <v>157</v>
      </c>
    </row>
    <row r="12" spans="1:4" x14ac:dyDescent="0.25">
      <c r="A12" s="18" t="s">
        <v>171</v>
      </c>
      <c r="B12" s="18" t="s">
        <v>172</v>
      </c>
      <c r="C12" s="18" t="s">
        <v>162</v>
      </c>
      <c r="D12" s="18" t="s">
        <v>157</v>
      </c>
    </row>
    <row r="13" spans="1:4" x14ac:dyDescent="0.25">
      <c r="A13" s="18" t="s">
        <v>173</v>
      </c>
      <c r="B13" s="18" t="s">
        <v>174</v>
      </c>
      <c r="C13" s="18" t="s">
        <v>175</v>
      </c>
      <c r="D13" s="18" t="s">
        <v>176</v>
      </c>
    </row>
    <row r="14" spans="1:4" x14ac:dyDescent="0.25">
      <c r="A14" s="18" t="s">
        <v>177</v>
      </c>
      <c r="B14" s="18" t="s">
        <v>178</v>
      </c>
      <c r="C14" s="18" t="s">
        <v>175</v>
      </c>
      <c r="D14" s="18" t="s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Monthly data</vt:lpstr>
      <vt:lpstr>Summary</vt:lpstr>
      <vt:lpstr>KPIs</vt:lpstr>
      <vt:lpstr>Working capital</vt:lpstr>
      <vt:lpstr>Metric dictionary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2026-09-15T09:00:00Z</dcterms:created>
  <dcterms:modified xsi:type="dcterms:W3CDTF">2026-09-14T19:40:58Z</dcterms:modified>
</cp:coreProperties>
</file>