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ad me" state="visible" r:id="rId4"/>
    <sheet sheetId="2" name="Segments" state="visible" r:id="rId5"/>
    <sheet sheetId="3" name="Channel CAC" state="visible" r:id="rId6"/>
    <sheet sheetId="4" name="Cohorts" state="visible" r:id="rId7"/>
    <sheet sheetId="5" name="Definitions" state="visible" r:id="rId8"/>
  </sheets>
  <calcPr calcId="171027" fullCalcOnLoad="1"/>
</workbook>
</file>

<file path=xl/sharedStrings.xml><?xml version="1.0" encoding="utf-8"?>
<sst xmlns="http://schemas.openxmlformats.org/spreadsheetml/2006/main" count="116" uniqueCount="111">
  <si>
    <t>Unit economics template</t>
  </si>
  <si>
    <t>Free from Simplify, withsimplify.in/templates/unit-economics</t>
  </si>
  <si>
    <t>HOW TO USE IT</t>
  </si>
  <si>
    <t>1. Segments: one column per customer type, plan, product line or location. Enter price, the costs that vary with each unit, acquisition cost and churn.</t>
  </si>
  <si>
    <t>2. The calculations below each column are automatic: contribution, margin, payback, expected life and lifetime contribution.</t>
  </si>
  <si>
    <t>3. Channel CAC: enter spend and customers won by channel to see fully loaded acquisition cost where it actually comes from.</t>
  </si>
  <si>
    <t>4. Cohorts: enter how many customers from each joining month are still active, to see whether retention is improving.</t>
  </si>
  <si>
    <t>5. Read the summary, then decide what changes: price, cost to serve, or where acquisition money goes.</t>
  </si>
  <si>
    <t/>
  </si>
  <si>
    <t>THINGS TO KNOW</t>
  </si>
  <si>
    <t>Amounts are in rupees, per customer per month unless a row says otherwise.</t>
  </si>
  <si>
    <t>Variable cost means everything that exists only because you served that customer: infrastructure, payment fees, delivery, commissions, support and unrecoverable GST on those.</t>
  </si>
  <si>
    <t>Acquisition cost should be fully loaded: media, salaries, commissions, tools and a fair share of founder selling time.</t>
  </si>
  <si>
    <t>Lifetime contribution assumes churn stays constant forever, which no business should plan on. The 24-month figure is the safer one.</t>
  </si>
  <si>
    <t>The example figures belong to a fictional company. Replace them.</t>
  </si>
  <si>
    <t>Guide to using this template: withsimplify.in/templates/unit-economics</t>
  </si>
  <si>
    <t>Unit economics by segment</t>
  </si>
  <si>
    <t>One column per plan, product, customer type or location.</t>
  </si>
  <si>
    <t>Starter</t>
  </si>
  <si>
    <t>Growth</t>
  </si>
  <si>
    <t>Enterprise</t>
  </si>
  <si>
    <t>Segment 4</t>
  </si>
  <si>
    <t>Segment 5</t>
  </si>
  <si>
    <t>Segment 6</t>
  </si>
  <si>
    <t>WHAT THEY PAY</t>
  </si>
  <si>
    <t>Revenue per customer per month</t>
  </si>
  <si>
    <t>WHAT THEY COST TO SERVE, PER MONTH</t>
  </si>
  <si>
    <t>Infrastructure and usage</t>
  </si>
  <si>
    <t>Payment and platform fees</t>
  </si>
  <si>
    <t>Support and account management</t>
  </si>
  <si>
    <t>Other variable costs</t>
  </si>
  <si>
    <t>Total variable cost</t>
  </si>
  <si>
    <t>WHAT THEY COST TO WIN</t>
  </si>
  <si>
    <t>Fully loaded acquisition cost</t>
  </si>
  <si>
    <t>Monthly churn</t>
  </si>
  <si>
    <t>WHAT IT ADDS UP TO</t>
  </si>
  <si>
    <t>Contribution per month</t>
  </si>
  <si>
    <t>Contribution margin</t>
  </si>
  <si>
    <t>Payback, months</t>
  </si>
  <si>
    <t>Expected life, months</t>
  </si>
  <si>
    <t>Contribution over 24 months</t>
  </si>
  <si>
    <t>Lifetime contribution</t>
  </si>
  <si>
    <t>Lifetime contribution to CAC</t>
  </si>
  <si>
    <t>Pays back within a customer's life?</t>
  </si>
  <si>
    <t>Acquisition cost by channel</t>
  </si>
  <si>
    <t>Where the money went, and what it bought.</t>
  </si>
  <si>
    <t>Channel</t>
  </si>
  <si>
    <t>Spend in the month</t>
  </si>
  <si>
    <t>Sales cost allocated</t>
  </si>
  <si>
    <t>Customers won</t>
  </si>
  <si>
    <t>CAC</t>
  </si>
  <si>
    <t>Notes</t>
  </si>
  <si>
    <t>Paid search</t>
  </si>
  <si>
    <t>Mostly Starter customers</t>
  </si>
  <si>
    <t>Content and organic</t>
  </si>
  <si>
    <t>Slow, cheap, good retention</t>
  </si>
  <si>
    <t>Outbound sales</t>
  </si>
  <si>
    <t>Growth and Enterprise</t>
  </si>
  <si>
    <t>Events</t>
  </si>
  <si>
    <t>One Enterprise deal in the quarter</t>
  </si>
  <si>
    <t>Referrals</t>
  </si>
  <si>
    <t>Best payback, hardest to scale</t>
  </si>
  <si>
    <t>Total</t>
  </si>
  <si>
    <t>Blended CAC hides the difference between your best and worst channel. That difference is usually where the next decision is.</t>
  </si>
  <si>
    <t>Retention by cohort</t>
  </si>
  <si>
    <t>Customers still active, by months since they joined.</t>
  </si>
  <si>
    <t>Joined in</t>
  </si>
  <si>
    <t>Customers</t>
  </si>
  <si>
    <t>M1</t>
  </si>
  <si>
    <t>M2</t>
  </si>
  <si>
    <t>M3</t>
  </si>
  <si>
    <t>M4</t>
  </si>
  <si>
    <t>M5</t>
  </si>
  <si>
    <t>M6</t>
  </si>
  <si>
    <t>M7</t>
  </si>
  <si>
    <t>M8</t>
  </si>
  <si>
    <t>M9</t>
  </si>
  <si>
    <t>M10</t>
  </si>
  <si>
    <t>M11</t>
  </si>
  <si>
    <t>M12</t>
  </si>
  <si>
    <t>Month 1</t>
  </si>
  <si>
    <t>Month 2</t>
  </si>
  <si>
    <t>Month 3</t>
  </si>
  <si>
    <t>Month 4</t>
  </si>
  <si>
    <t>Month 5</t>
  </si>
  <si>
    <t>Month 6</t>
  </si>
  <si>
    <t>Retention at month 6</t>
  </si>
  <si>
    <t>Read the row, not the column: is each new cohort holding up better than the one before it?</t>
  </si>
  <si>
    <t>Definitions</t>
  </si>
  <si>
    <t>Agree these once, write them here, and keep them stable.</t>
  </si>
  <si>
    <t>Term</t>
  </si>
  <si>
    <t>Definition</t>
  </si>
  <si>
    <t>Where the data comes from</t>
  </si>
  <si>
    <t>Contribution</t>
  </si>
  <si>
    <t>Revenue per customer less every cost that varies with serving them.</t>
  </si>
  <si>
    <t>Billing and cost ledgers</t>
  </si>
  <si>
    <t>Contribution divided by revenue.</t>
  </si>
  <si>
    <t>Calculated</t>
  </si>
  <si>
    <t>Fully loaded CAC</t>
  </si>
  <si>
    <t>All sales and marketing costs, including salaries, commissions, tools and founder selling time, divided by customers won.</t>
  </si>
  <si>
    <t>Payroll and marketing ledger</t>
  </si>
  <si>
    <t>Payback</t>
  </si>
  <si>
    <t>Fully loaded CAC divided by monthly contribution, in months.</t>
  </si>
  <si>
    <t>Churn</t>
  </si>
  <si>
    <t>Customers lost in a month divided by customers at the start of it.</t>
  </si>
  <si>
    <t>CRM or billing</t>
  </si>
  <si>
    <t>Expected life</t>
  </si>
  <si>
    <t>One divided by monthly churn. An estimate, and a fragile one at low churn rates.</t>
  </si>
  <si>
    <t>Cohort</t>
  </si>
  <si>
    <t>All customers who first paid in the same month, tracked together.</t>
  </si>
  <si>
    <t>Billing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</si>
</sst>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;[Red]-#,##0"/>
    <numFmt numFmtId="165" formatCode="0.0%"/>
    <numFmt numFmtId="166" formatCode="0.0%;[Red]-0.0%"/>
    <numFmt numFmtId="167" formatCode="0.0"/>
  </numFmts>
  <fonts count="7" x14ac:knownFonts="1">
    <font>
      <color theme="1"/>
      <family val="2"/>
      <scheme val="minor"/>
      <sz val="11"/>
      <name val="Calibri"/>
    </font>
    <font>
      <b/>
      <color rgb="FF121316"/>
      <sz val="16"/>
    </font>
    <font>
      <color rgb="FF6B6B6B"/>
      <sz val="10"/>
    </font>
    <font>
      <b/>
    </font>
    <font>
      <b/>
      <color rgb="FFFFFFFF"/>
    </font>
    <font>
      <b/>
      <color rgb="FF121316"/>
    </font>
    <font>
      <i/>
      <color rgb="FF6B6B6B"/>
    </font>
  </fonts>
  <fills count="5">
    <fill>
      <patternFill patternType="none"/>
    </fill>
    <fill>
      <patternFill patternType="gray125"/>
    </fill>
    <fill>
      <patternFill patternType="solid">
        <fgColor rgb="FF121316"/>
      </patternFill>
    </fill>
    <fill>
      <patternFill patternType="solid">
        <fgColor rgb="FFF2F2EE"/>
      </patternFill>
    </fill>
    <fill>
      <patternFill patternType="solid">
        <fgColor rgb="FFF1F8D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/>
    <xf numFmtId="0" fontId="3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4" fillId="2" borderId="0" xfId="0" applyFont="1" applyFill="1" applyAlignment="1">
      <alignment vertical="center" wrapText="1"/>
    </xf>
    <xf numFmtId="0" fontId="5" fillId="3" borderId="0" xfId="0" applyFont="1" applyFill="1"/>
    <xf numFmtId="0" fontId="0" fillId="3" borderId="0" xfId="0" applyFill="1"/>
    <xf numFmtId="164" fontId="0" fillId="4" borderId="0" xfId="0" applyNumberFormat="1" applyFill="1"/>
    <xf numFmtId="0" fontId="3" fillId="0" borderId="0" xfId="0" applyFont="1"/>
    <xf numFmtId="164" fontId="0" fillId="0" borderId="0" xfId="0" applyNumberFormat="1"/>
    <xf numFmtId="165" fontId="0" fillId="4" borderId="0" xfId="0" applyNumberFormat="1" applyFill="1"/>
    <xf numFmtId="166" fontId="0" fillId="0" borderId="0" xfId="0" applyNumberFormat="1"/>
    <xf numFmtId="167" fontId="0" fillId="0" borderId="0" xfId="0" applyNumberFormat="1"/>
    <xf numFmtId="49" fontId="0" fillId="0" borderId="0" xfId="0" applyNumberFormat="1"/>
    <xf numFmtId="0" fontId="0" fillId="4" borderId="0" xfId="0" applyFill="1"/>
    <xf numFmtId="164" fontId="3" fillId="0" borderId="0" xfId="0" applyNumberFormat="1" applyFont="1"/>
    <xf numFmtId="3" fontId="3" fillId="0" borderId="0" xfId="0" applyNumberFormat="1" applyFont="1"/>
    <xf numFmtId="0" fontId="6" fillId="0" borderId="0" xfId="0" applyFont="1"/>
    <xf numFmtId="0" fontId="0" fillId="4" borderId="0" xfId="0" applyFill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8F850"/>
  </sheetPr>
  <dimension ref="A1:A18"/>
  <sheetViews>
    <sheetView workbookViewId="0" showGridLines="0"/>
  </sheetViews>
  <sheetFormatPr defaultRowHeight="15" outlineLevelRow="0" outlineLevelCol="0" x14ac:dyDescent="55"/>
  <cols>
    <col min="1" max="1" width="110" customWidth="1"/>
  </cols>
  <sheetData>
    <row r="1" spans="1:1" x14ac:dyDescent="0.25">
      <c r="A1" s="1" t="s">
        <v>0</v>
      </c>
    </row>
    <row r="2" spans="1:1" x14ac:dyDescent="0.25">
      <c r="A2" s="2" t="s">
        <v>1</v>
      </c>
    </row>
    <row r="4" spans="1:1" x14ac:dyDescent="0.25">
      <c r="A4" s="3" t="s">
        <v>2</v>
      </c>
    </row>
    <row r="5" spans="1:1" x14ac:dyDescent="0.25">
      <c r="A5" s="4" t="s">
        <v>3</v>
      </c>
    </row>
    <row r="6" spans="1:1" x14ac:dyDescent="0.25">
      <c r="A6" s="4" t="s">
        <v>4</v>
      </c>
    </row>
    <row r="7" spans="1:1" x14ac:dyDescent="0.25">
      <c r="A7" s="4" t="s">
        <v>5</v>
      </c>
    </row>
    <row r="8" spans="1:1" x14ac:dyDescent="0.25">
      <c r="A8" s="4" t="s">
        <v>6</v>
      </c>
    </row>
    <row r="9" spans="1:1" x14ac:dyDescent="0.25">
      <c r="A9" s="4" t="s">
        <v>7</v>
      </c>
    </row>
    <row r="10" spans="1:1" x14ac:dyDescent="0.25">
      <c r="A10" s="4" t="s">
        <v>8</v>
      </c>
    </row>
    <row r="11" spans="1:1" x14ac:dyDescent="0.25">
      <c r="A11" s="3" t="s">
        <v>9</v>
      </c>
    </row>
    <row r="12" spans="1:1" x14ac:dyDescent="0.25">
      <c r="A12" s="4" t="s">
        <v>10</v>
      </c>
    </row>
    <row r="13" spans="1:1" x14ac:dyDescent="0.25">
      <c r="A13" s="4" t="s">
        <v>11</v>
      </c>
    </row>
    <row r="14" spans="1:1" x14ac:dyDescent="0.25">
      <c r="A14" s="4" t="s">
        <v>12</v>
      </c>
    </row>
    <row r="15" spans="1:1" x14ac:dyDescent="0.25">
      <c r="A15" s="4" t="s">
        <v>13</v>
      </c>
    </row>
    <row r="16" spans="1:1" x14ac:dyDescent="0.25">
      <c r="A16" s="4" t="s">
        <v>14</v>
      </c>
    </row>
    <row r="17" spans="1:1" x14ac:dyDescent="0.25">
      <c r="A17" s="4" t="s">
        <v>8</v>
      </c>
    </row>
    <row r="18" spans="1:1" x14ac:dyDescent="0.25">
      <c r="A18" s="4" t="s">
        <v>15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21316"/>
  </sheetPr>
  <dimension ref="A1:G27"/>
  <sheetViews>
    <sheetView workbookViewId="0" showGridLines="0"/>
  </sheetViews>
  <sheetFormatPr defaultRowHeight="15" outlineLevelRow="0" outlineLevelCol="0" x14ac:dyDescent="55"/>
  <cols>
    <col min="1" max="1" width="40" customWidth="1"/>
    <col min="2" max="7" width="16" customWidth="1"/>
  </cols>
  <sheetData>
    <row r="1" spans="1:1" x14ac:dyDescent="0.25">
      <c r="A1" s="1" t="s">
        <v>16</v>
      </c>
    </row>
    <row r="2" spans="1:1" x14ac:dyDescent="0.25">
      <c r="A2" s="2" t="s">
        <v>17</v>
      </c>
    </row>
    <row r="4" ht="22" customHeight="1" spans="1:7" x14ac:dyDescent="0.25">
      <c r="A4" s="5" t="s">
        <v>8</v>
      </c>
      <c r="B4" s="5" t="s">
        <v>18</v>
      </c>
      <c r="C4" s="5" t="s">
        <v>19</v>
      </c>
      <c r="D4" s="5" t="s">
        <v>20</v>
      </c>
      <c r="E4" s="5" t="s">
        <v>21</v>
      </c>
      <c r="F4" s="5" t="s">
        <v>22</v>
      </c>
      <c r="G4" s="5" t="s">
        <v>23</v>
      </c>
    </row>
    <row r="5" spans="1:7" x14ac:dyDescent="0.25">
      <c r="A5" s="6" t="s">
        <v>24</v>
      </c>
      <c r="B5" s="7"/>
      <c r="C5" s="7"/>
      <c r="D5" s="7"/>
      <c r="E5" s="7"/>
      <c r="F5" s="7"/>
      <c r="G5" s="7"/>
    </row>
    <row r="6" spans="1:7" x14ac:dyDescent="0.25">
      <c r="A6" t="s">
        <v>25</v>
      </c>
      <c r="B6" s="8">
        <v>4500</v>
      </c>
      <c r="C6" s="8">
        <v>18000</v>
      </c>
      <c r="D6" s="8">
        <v>120000</v>
      </c>
      <c r="E6" s="8"/>
      <c r="F6" s="8"/>
      <c r="G6" s="8"/>
    </row>
    <row r="8" spans="1:7" x14ac:dyDescent="0.25">
      <c r="A8" s="6" t="s">
        <v>26</v>
      </c>
      <c r="B8" s="7"/>
      <c r="C8" s="7"/>
      <c r="D8" s="7"/>
      <c r="E8" s="7"/>
      <c r="F8" s="7"/>
      <c r="G8" s="7"/>
    </row>
    <row r="9" spans="1:7" x14ac:dyDescent="0.25">
      <c r="A9" t="s">
        <v>27</v>
      </c>
      <c r="B9" s="8">
        <v>900</v>
      </c>
      <c r="C9" s="8">
        <v>1800</v>
      </c>
      <c r="D9" s="8">
        <v>12000</v>
      </c>
      <c r="E9" s="8"/>
      <c r="F9" s="8"/>
      <c r="G9" s="8"/>
    </row>
    <row r="10" spans="1:7" x14ac:dyDescent="0.25">
      <c r="A10" t="s">
        <v>28</v>
      </c>
      <c r="B10" s="8">
        <v>150</v>
      </c>
      <c r="C10" s="8">
        <v>400</v>
      </c>
      <c r="D10" s="8">
        <v>2500</v>
      </c>
      <c r="E10" s="8"/>
      <c r="F10" s="8"/>
      <c r="G10" s="8"/>
    </row>
    <row r="11" spans="1:7" x14ac:dyDescent="0.25">
      <c r="A11" t="s">
        <v>29</v>
      </c>
      <c r="B11" s="8">
        <v>1050</v>
      </c>
      <c r="C11" s="8">
        <v>2100</v>
      </c>
      <c r="D11" s="8">
        <v>22000</v>
      </c>
      <c r="E11" s="8"/>
      <c r="F11" s="8"/>
      <c r="G11" s="8"/>
    </row>
    <row r="12" spans="1:7" x14ac:dyDescent="0.25">
      <c r="A12" t="s">
        <v>30</v>
      </c>
      <c r="B12" s="8">
        <v>0</v>
      </c>
      <c r="C12" s="8">
        <v>0</v>
      </c>
      <c r="D12" s="8">
        <v>4500</v>
      </c>
      <c r="E12" s="8"/>
      <c r="F12" s="8"/>
      <c r="G12" s="8"/>
    </row>
    <row r="13" spans="1:7" x14ac:dyDescent="0.25">
      <c r="A13" s="9" t="s">
        <v>31</v>
      </c>
      <c r="B13" s="10">
        <f>SUM(B9:B12)</f>
      </c>
      <c r="C13" s="10">
        <f>SUM(C9:C12)</f>
      </c>
      <c r="D13" s="10">
        <f>SUM(D9:D12)</f>
      </c>
      <c r="E13" s="10">
        <f>SUM(E9:E12)</f>
      </c>
      <c r="F13" s="10">
        <f>SUM(F9:F12)</f>
      </c>
      <c r="G13" s="10">
        <f>SUM(G9:G12)</f>
      </c>
    </row>
    <row r="15" spans="1:7" x14ac:dyDescent="0.25">
      <c r="A15" s="6" t="s">
        <v>32</v>
      </c>
      <c r="B15" s="7"/>
      <c r="C15" s="7"/>
      <c r="D15" s="7"/>
      <c r="E15" s="7"/>
      <c r="F15" s="7"/>
      <c r="G15" s="7"/>
    </row>
    <row r="16" spans="1:7" x14ac:dyDescent="0.25">
      <c r="A16" t="s">
        <v>33</v>
      </c>
      <c r="B16" s="8">
        <v>38000</v>
      </c>
      <c r="C16" s="8">
        <v>110000</v>
      </c>
      <c r="D16" s="8">
        <v>950000</v>
      </c>
      <c r="E16" s="8"/>
      <c r="F16" s="8"/>
      <c r="G16" s="8"/>
    </row>
    <row r="17" spans="1:7" x14ac:dyDescent="0.25">
      <c r="A17" t="s">
        <v>34</v>
      </c>
      <c r="B17" s="11">
        <v>0.045</v>
      </c>
      <c r="C17" s="11">
        <v>0.018</v>
      </c>
      <c r="D17" s="11">
        <v>0.009</v>
      </c>
      <c r="E17" s="11"/>
      <c r="F17" s="11"/>
      <c r="G17" s="11"/>
    </row>
    <row r="19" spans="1:7" x14ac:dyDescent="0.25">
      <c r="A19" s="6" t="s">
        <v>35</v>
      </c>
      <c r="B19" s="7"/>
      <c r="C19" s="7"/>
      <c r="D19" s="7"/>
      <c r="E19" s="7"/>
      <c r="F19" s="7"/>
      <c r="G19" s="7"/>
    </row>
    <row r="20" spans="1:7" x14ac:dyDescent="0.25">
      <c r="A20" s="9" t="s">
        <v>36</v>
      </c>
      <c r="B20" s="10">
        <f>IF(B6="","",B6-B13)</f>
      </c>
      <c r="C20" s="10">
        <f>IF(C6="","",C6-C13)</f>
      </c>
      <c r="D20" s="10">
        <f>IF(D6="","",D6-D13)</f>
      </c>
      <c r="E20" s="10">
        <f>IF(E6="","",E6-E13)</f>
      </c>
      <c r="F20" s="10">
        <f>IF(F6="","",F6-F13)</f>
      </c>
      <c r="G20" s="10">
        <f>IF(G6="","",G6-G13)</f>
      </c>
    </row>
    <row r="21" spans="1:7" x14ac:dyDescent="0.25">
      <c r="A21" s="9" t="s">
        <v>37</v>
      </c>
      <c r="B21" s="12">
        <f>IF(OR(B6="",B6=0),"",B20/B6)</f>
      </c>
      <c r="C21" s="12">
        <f>IF(OR(C6="",C6=0),"",C20/C6)</f>
      </c>
      <c r="D21" s="12">
        <f>IF(OR(D6="",D6=0),"",D20/D6)</f>
      </c>
      <c r="E21" s="12">
        <f>IF(OR(E6="",E6=0),"",E20/E6)</f>
      </c>
      <c r="F21" s="12">
        <f>IF(OR(F6="",F6=0),"",F20/F6)</f>
      </c>
      <c r="G21" s="12">
        <f>IF(OR(G6="",G6=0),"",G20/G6)</f>
      </c>
    </row>
    <row r="22" spans="1:7" x14ac:dyDescent="0.25">
      <c r="A22" s="9" t="s">
        <v>38</v>
      </c>
      <c r="B22" s="13">
        <f>IF(OR(B20="",B20&lt;=0),"Never",B16/B20)</f>
      </c>
      <c r="C22" s="13">
        <f>IF(OR(C20="",C20&lt;=0),"Never",C16/C20)</f>
      </c>
      <c r="D22" s="13">
        <f>IF(OR(D20="",D20&lt;=0),"Never",D16/D20)</f>
      </c>
      <c r="E22" s="13">
        <f>IF(OR(E20="",E20&lt;=0),"Never",E16/E20)</f>
      </c>
      <c r="F22" s="13">
        <f>IF(OR(F20="",F20&lt;=0),"Never",F16/F20)</f>
      </c>
      <c r="G22" s="13">
        <f>IF(OR(G20="",G20&lt;=0),"Never",G16/G20)</f>
      </c>
    </row>
    <row r="23" spans="1:7" x14ac:dyDescent="0.25">
      <c r="A23" s="9" t="s">
        <v>39</v>
      </c>
      <c r="B23" s="13">
        <f>IF(OR(B17="",B17=0),"",1/B17)</f>
      </c>
      <c r="C23" s="13">
        <f>IF(OR(C17="",C17=0),"",1/C17)</f>
      </c>
      <c r="D23" s="13">
        <f>IF(OR(D17="",D17=0),"",1/D17)</f>
      </c>
      <c r="E23" s="13">
        <f>IF(OR(E17="",E17=0),"",1/E17)</f>
      </c>
      <c r="F23" s="13">
        <f>IF(OR(F17="",F17=0),"",1/F17)</f>
      </c>
      <c r="G23" s="13">
        <f>IF(OR(G17="",G17=0),"",1/G17)</f>
      </c>
    </row>
    <row r="24" spans="1:7" x14ac:dyDescent="0.25">
      <c r="A24" s="9" t="s">
        <v>40</v>
      </c>
      <c r="B24" s="10">
        <f>IF(B20="","",B20*MIN(24,IF(B17=0,24,1/B17)))</f>
      </c>
      <c r="C24" s="10">
        <f>IF(C20="","",C20*MIN(24,IF(C17=0,24,1/C17)))</f>
      </c>
      <c r="D24" s="10">
        <f>IF(D20="","",D20*MIN(24,IF(D17=0,24,1/D17)))</f>
      </c>
      <c r="E24" s="10">
        <f>IF(E20="","",E20*MIN(24,IF(E17=0,24,1/E17)))</f>
      </c>
      <c r="F24" s="10">
        <f>IF(F20="","",F20*MIN(24,IF(F17=0,24,1/F17)))</f>
      </c>
      <c r="G24" s="10">
        <f>IF(G20="","",G20*MIN(24,IF(G17=0,24,1/G17)))</f>
      </c>
    </row>
    <row r="25" spans="1:7" x14ac:dyDescent="0.25">
      <c r="A25" s="9" t="s">
        <v>41</v>
      </c>
      <c r="B25" s="10">
        <f>IF(OR(B17="",B17=0),"",B20/B17)</f>
      </c>
      <c r="C25" s="10">
        <f>IF(OR(C17="",C17=0),"",C20/C17)</f>
      </c>
      <c r="D25" s="10">
        <f>IF(OR(D17="",D17=0),"",D20/D17)</f>
      </c>
      <c r="E25" s="10">
        <f>IF(OR(E17="",E17=0),"",E20/E17)</f>
      </c>
      <c r="F25" s="10">
        <f>IF(OR(F17="",F17=0),"",F20/F17)</f>
      </c>
      <c r="G25" s="10">
        <f>IF(OR(G17="",G17=0),"",G20/G17)</f>
      </c>
    </row>
    <row r="26" spans="1:7" x14ac:dyDescent="0.25">
      <c r="A26" s="9" t="s">
        <v>42</v>
      </c>
      <c r="B26" s="13">
        <f>IF(OR(B16="",B16=0,B25=""),"",B25/B16)</f>
      </c>
      <c r="C26" s="13">
        <f>IF(OR(C16="",C16=0,C25=""),"",C25/C16)</f>
      </c>
      <c r="D26" s="13">
        <f>IF(OR(D16="",D16=0,D25=""),"",D25/D16)</f>
      </c>
      <c r="E26" s="13">
        <f>IF(OR(E16="",E16=0,E25=""),"",E25/E16)</f>
      </c>
      <c r="F26" s="13">
        <f>IF(OR(F16="",F16=0,F25=""),"",F25/F16)</f>
      </c>
      <c r="G26" s="13">
        <f>IF(OR(G16="",G16=0,G25=""),"",G25/G16)</f>
      </c>
    </row>
    <row r="27" spans="1:7" x14ac:dyDescent="0.25">
      <c r="A27" s="9" t="s">
        <v>43</v>
      </c>
      <c r="B27" s="14">
        <f>IF(OR(B22="Never",B23=""),"",IF(B22&lt;B23,"Yes","No, this segment loses money"))</f>
      </c>
      <c r="C27" s="14">
        <f>IF(OR(C22="Never",C23=""),"",IF(C22&lt;C23,"Yes","No, this segment loses money"))</f>
      </c>
      <c r="D27" s="14">
        <f>IF(OR(D22="Never",D23=""),"",IF(D22&lt;D23,"Yes","No, this segment loses money"))</f>
      </c>
      <c r="E27" s="14">
        <f>IF(OR(E22="Never",E23=""),"",IF(E22&lt;E23,"Yes","No, this segment loses money"))</f>
      </c>
      <c r="F27" s="14">
        <f>IF(OR(F22="Never",F23=""),"",IF(F22&lt;F23,"Yes","No, this segment loses money"))</f>
      </c>
      <c r="G27" s="14">
        <f>IF(OR(G22="Never",G23=""),"",IF(G22&lt;G23,"Yes","No, this segment loses money"))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21316"/>
  </sheetPr>
  <dimension ref="A1:F19"/>
  <sheetViews>
    <sheetView workbookViewId="0" showGridLines="0"/>
  </sheetViews>
  <sheetFormatPr defaultRowHeight="15" outlineLevelRow="0" outlineLevelCol="0" x14ac:dyDescent="55"/>
  <cols>
    <col min="1" max="1" width="28" customWidth="1"/>
    <col min="2" max="5" width="18" customWidth="1"/>
    <col min="6" max="6" width="40" customWidth="1"/>
  </cols>
  <sheetData>
    <row r="1" spans="1:1" x14ac:dyDescent="0.25">
      <c r="A1" s="1" t="s">
        <v>44</v>
      </c>
    </row>
    <row r="2" spans="1:1" x14ac:dyDescent="0.25">
      <c r="A2" s="2" t="s">
        <v>45</v>
      </c>
    </row>
    <row r="4" ht="22" customHeight="1" spans="1:6" x14ac:dyDescent="0.25">
      <c r="A4" s="5" t="s">
        <v>46</v>
      </c>
      <c r="B4" s="5" t="s">
        <v>47</v>
      </c>
      <c r="C4" s="5" t="s">
        <v>48</v>
      </c>
      <c r="D4" s="5" t="s">
        <v>49</v>
      </c>
      <c r="E4" s="5" t="s">
        <v>50</v>
      </c>
      <c r="F4" s="5" t="s">
        <v>51</v>
      </c>
    </row>
    <row r="5" spans="1:6" x14ac:dyDescent="0.25">
      <c r="A5" s="15" t="s">
        <v>52</v>
      </c>
      <c r="B5" s="8">
        <v>180000</v>
      </c>
      <c r="C5" s="8">
        <v>120000</v>
      </c>
      <c r="D5" s="15">
        <v>6</v>
      </c>
      <c r="E5" s="10">
        <f>IF(OR(D5="",D5=0),"",(B5+C5)/D5)</f>
      </c>
      <c r="F5" s="15" t="s">
        <v>53</v>
      </c>
    </row>
    <row r="6" spans="1:6" x14ac:dyDescent="0.25">
      <c r="A6" s="15" t="s">
        <v>54</v>
      </c>
      <c r="B6" s="8">
        <v>60000</v>
      </c>
      <c r="C6" s="8">
        <v>80000</v>
      </c>
      <c r="D6" s="15">
        <v>4</v>
      </c>
      <c r="E6" s="10">
        <f>IF(OR(D6="",D6=0),"",(B6+C6)/D6)</f>
      </c>
      <c r="F6" s="15" t="s">
        <v>55</v>
      </c>
    </row>
    <row r="7" spans="1:6" x14ac:dyDescent="0.25">
      <c r="A7" s="15" t="s">
        <v>56</v>
      </c>
      <c r="B7" s="8">
        <v>40000</v>
      </c>
      <c r="C7" s="8">
        <v>380000</v>
      </c>
      <c r="D7" s="15">
        <v>5</v>
      </c>
      <c r="E7" s="10">
        <f>IF(OR(D7="",D7=0),"",(B7+C7)/D7)</f>
      </c>
      <c r="F7" s="15" t="s">
        <v>57</v>
      </c>
    </row>
    <row r="8" spans="1:6" x14ac:dyDescent="0.25">
      <c r="A8" s="15" t="s">
        <v>58</v>
      </c>
      <c r="B8" s="8">
        <v>120000</v>
      </c>
      <c r="C8" s="8">
        <v>70000</v>
      </c>
      <c r="D8" s="15">
        <v>2</v>
      </c>
      <c r="E8" s="10">
        <f>IF(OR(D8="",D8=0),"",(B8+C8)/D8)</f>
      </c>
      <c r="F8" s="15" t="s">
        <v>59</v>
      </c>
    </row>
    <row r="9" spans="1:6" x14ac:dyDescent="0.25">
      <c r="A9" s="15" t="s">
        <v>60</v>
      </c>
      <c r="B9" s="8">
        <v>0</v>
      </c>
      <c r="C9" s="8">
        <v>30000</v>
      </c>
      <c r="D9" s="15">
        <v>3</v>
      </c>
      <c r="E9" s="10">
        <f>IF(OR(D9="",D9=0),"",(B9+C9)/D9)</f>
      </c>
      <c r="F9" s="15" t="s">
        <v>61</v>
      </c>
    </row>
    <row r="10" spans="1:6" x14ac:dyDescent="0.25">
      <c r="A10" s="15"/>
      <c r="B10" s="8"/>
      <c r="C10" s="8"/>
      <c r="D10" s="15"/>
      <c r="E10" s="10">
        <f>IF(OR(D10="",D10=0),"",(B10+C10)/D10)</f>
      </c>
      <c r="F10" s="15"/>
    </row>
    <row r="11" spans="1:6" x14ac:dyDescent="0.25">
      <c r="A11" s="15"/>
      <c r="B11" s="8"/>
      <c r="C11" s="8"/>
      <c r="D11" s="15"/>
      <c r="E11" s="10">
        <f>IF(OR(D11="",D11=0),"",(B11+C11)/D11)</f>
      </c>
      <c r="F11" s="15"/>
    </row>
    <row r="12" spans="1:6" x14ac:dyDescent="0.25">
      <c r="A12" s="15"/>
      <c r="B12" s="8"/>
      <c r="C12" s="8"/>
      <c r="D12" s="15"/>
      <c r="E12" s="10">
        <f>IF(OR(D12="",D12=0),"",(B12+C12)/D12)</f>
      </c>
      <c r="F12" s="15"/>
    </row>
    <row r="13" spans="1:6" x14ac:dyDescent="0.25">
      <c r="A13" s="15"/>
      <c r="B13" s="8"/>
      <c r="C13" s="8"/>
      <c r="D13" s="15"/>
      <c r="E13" s="10">
        <f>IF(OR(D13="",D13=0),"",(B13+C13)/D13)</f>
      </c>
      <c r="F13" s="15"/>
    </row>
    <row r="14" spans="1:6" x14ac:dyDescent="0.25">
      <c r="A14" s="15"/>
      <c r="B14" s="8"/>
      <c r="C14" s="8"/>
      <c r="D14" s="15"/>
      <c r="E14" s="10">
        <f>IF(OR(D14="",D14=0),"",(B14+C14)/D14)</f>
      </c>
      <c r="F14" s="15"/>
    </row>
    <row r="15" spans="1:6" x14ac:dyDescent="0.25">
      <c r="A15" s="15"/>
      <c r="B15" s="8"/>
      <c r="C15" s="8"/>
      <c r="D15" s="15"/>
      <c r="E15" s="10">
        <f>IF(OR(D15="",D15=0),"",(B15+C15)/D15)</f>
      </c>
      <c r="F15" s="15"/>
    </row>
    <row r="16" spans="1:6" x14ac:dyDescent="0.25">
      <c r="A16" s="15"/>
      <c r="B16" s="8"/>
      <c r="C16" s="8"/>
      <c r="D16" s="15"/>
      <c r="E16" s="10">
        <f>IF(OR(D16="",D16=0),"",(B16+C16)/D16)</f>
      </c>
      <c r="F16" s="15"/>
    </row>
    <row r="17" spans="1:5" x14ac:dyDescent="0.25">
      <c r="A17" s="9" t="s">
        <v>62</v>
      </c>
      <c r="B17" s="16">
        <f>SUM(B5:B16)</f>
      </c>
      <c r="C17" s="16">
        <f>SUM(C5:C16)</f>
      </c>
      <c r="D17" s="17">
        <f>SUM(D5:D16)</f>
      </c>
      <c r="E17" s="16">
        <f>IF(D17=0,"",(B17+C17)/D17)</f>
      </c>
    </row>
    <row r="19" spans="1:1" x14ac:dyDescent="0.25">
      <c r="A19" s="18" t="s">
        <v>63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21316"/>
  </sheetPr>
  <dimension ref="A1:N20"/>
  <sheetViews>
    <sheetView workbookViewId="0" showGridLines="0"/>
  </sheetViews>
  <sheetFormatPr defaultRowHeight="15" outlineLevelRow="0" outlineLevelCol="0" x14ac:dyDescent="55"/>
  <cols>
    <col min="1" max="1" width="18" customWidth="1"/>
    <col min="2" max="2" width="14" customWidth="1"/>
  </cols>
  <sheetData>
    <row r="1" spans="1:1" x14ac:dyDescent="0.25">
      <c r="A1" s="1" t="s">
        <v>64</v>
      </c>
    </row>
    <row r="2" spans="1:1" x14ac:dyDescent="0.25">
      <c r="A2" s="2" t="s">
        <v>65</v>
      </c>
    </row>
    <row r="4" ht="22" customHeight="1" spans="1:14" x14ac:dyDescent="0.25">
      <c r="A4" s="5" t="s">
        <v>66</v>
      </c>
      <c r="B4" s="5" t="s">
        <v>67</v>
      </c>
      <c r="C4" s="5" t="s">
        <v>68</v>
      </c>
      <c r="D4" s="5" t="s">
        <v>69</v>
      </c>
      <c r="E4" s="5" t="s">
        <v>70</v>
      </c>
      <c r="F4" s="5" t="s">
        <v>71</v>
      </c>
      <c r="G4" s="5" t="s">
        <v>72</v>
      </c>
      <c r="H4" s="5" t="s">
        <v>73</v>
      </c>
      <c r="I4" s="5" t="s">
        <v>74</v>
      </c>
      <c r="J4" s="5" t="s">
        <v>75</v>
      </c>
      <c r="K4" s="5" t="s">
        <v>76</v>
      </c>
      <c r="L4" s="5" t="s">
        <v>77</v>
      </c>
      <c r="M4" s="5" t="s">
        <v>78</v>
      </c>
      <c r="N4" s="5" t="s">
        <v>79</v>
      </c>
    </row>
    <row r="5" spans="1:14" x14ac:dyDescent="0.25">
      <c r="A5" s="15" t="s">
        <v>80</v>
      </c>
      <c r="B5" s="15">
        <v>30</v>
      </c>
      <c r="C5" s="15">
        <v>29</v>
      </c>
      <c r="D5" s="15">
        <v>28</v>
      </c>
      <c r="E5" s="15">
        <v>26</v>
      </c>
      <c r="F5" s="15">
        <v>25</v>
      </c>
      <c r="G5" s="15">
        <v>24</v>
      </c>
      <c r="H5" s="15">
        <v>23</v>
      </c>
      <c r="I5" s="15">
        <v>22</v>
      </c>
      <c r="J5" s="15">
        <v>21</v>
      </c>
      <c r="K5" s="15">
        <v>21</v>
      </c>
      <c r="L5" s="15">
        <v>20</v>
      </c>
      <c r="M5" s="15">
        <v>20</v>
      </c>
      <c r="N5" s="15">
        <v>19</v>
      </c>
    </row>
    <row r="6" spans="1:13" x14ac:dyDescent="0.25">
      <c r="A6" s="15" t="s">
        <v>81</v>
      </c>
      <c r="B6" s="15">
        <v>34</v>
      </c>
      <c r="C6" s="15">
        <v>33</v>
      </c>
      <c r="D6" s="15">
        <v>31</v>
      </c>
      <c r="E6" s="15">
        <v>30</v>
      </c>
      <c r="F6" s="15">
        <v>29</v>
      </c>
      <c r="G6" s="15">
        <v>28</v>
      </c>
      <c r="H6" s="15">
        <v>27</v>
      </c>
      <c r="I6" s="15">
        <v>26</v>
      </c>
      <c r="J6" s="15">
        <v>26</v>
      </c>
      <c r="K6" s="15">
        <v>25</v>
      </c>
      <c r="L6" s="15">
        <v>24</v>
      </c>
      <c r="M6" s="15">
        <v>24</v>
      </c>
    </row>
    <row r="7" spans="1:12" x14ac:dyDescent="0.25">
      <c r="A7" s="15" t="s">
        <v>82</v>
      </c>
      <c r="B7" s="15">
        <v>33</v>
      </c>
      <c r="C7" s="15">
        <v>32</v>
      </c>
      <c r="D7" s="15">
        <v>31</v>
      </c>
      <c r="E7" s="15">
        <v>30</v>
      </c>
      <c r="F7" s="15">
        <v>29</v>
      </c>
      <c r="G7" s="15">
        <v>28</v>
      </c>
      <c r="H7" s="15">
        <v>28</v>
      </c>
      <c r="I7" s="15">
        <v>27</v>
      </c>
      <c r="J7" s="15">
        <v>26</v>
      </c>
      <c r="K7" s="15">
        <v>26</v>
      </c>
      <c r="L7" s="15">
        <v>25</v>
      </c>
    </row>
    <row r="8" spans="1:11" x14ac:dyDescent="0.25">
      <c r="A8" s="15" t="s">
        <v>83</v>
      </c>
      <c r="B8" s="15">
        <v>38</v>
      </c>
      <c r="C8" s="15">
        <v>37</v>
      </c>
      <c r="D8" s="15">
        <v>36</v>
      </c>
      <c r="E8" s="15">
        <v>35</v>
      </c>
      <c r="F8" s="15">
        <v>34</v>
      </c>
      <c r="G8" s="15">
        <v>33</v>
      </c>
      <c r="H8" s="15">
        <v>32</v>
      </c>
      <c r="I8" s="15">
        <v>32</v>
      </c>
      <c r="J8" s="15">
        <v>31</v>
      </c>
      <c r="K8" s="15">
        <v>30</v>
      </c>
    </row>
    <row r="9" spans="1:10" x14ac:dyDescent="0.25">
      <c r="A9" s="15" t="s">
        <v>84</v>
      </c>
      <c r="B9" s="15">
        <v>41</v>
      </c>
      <c r="C9" s="15">
        <v>40</v>
      </c>
      <c r="D9" s="15">
        <v>39</v>
      </c>
      <c r="E9" s="15">
        <v>38</v>
      </c>
      <c r="F9" s="15">
        <v>37</v>
      </c>
      <c r="G9" s="15">
        <v>36</v>
      </c>
      <c r="H9" s="15">
        <v>36</v>
      </c>
      <c r="I9" s="15">
        <v>35</v>
      </c>
      <c r="J9" s="15">
        <v>34</v>
      </c>
    </row>
    <row r="10" spans="1:9" x14ac:dyDescent="0.25">
      <c r="A10" s="15" t="s">
        <v>85</v>
      </c>
      <c r="B10" s="15">
        <v>44</v>
      </c>
      <c r="C10" s="15">
        <v>43</v>
      </c>
      <c r="D10" s="15">
        <v>42</v>
      </c>
      <c r="E10" s="15">
        <v>41</v>
      </c>
      <c r="F10" s="15">
        <v>40</v>
      </c>
      <c r="G10" s="15">
        <v>39</v>
      </c>
      <c r="H10" s="15">
        <v>39</v>
      </c>
      <c r="I10" s="15">
        <v>38</v>
      </c>
    </row>
    <row r="11" spans="1:14" x14ac:dyDescent="0.25">
      <c r="A11" s="15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</row>
    <row r="12" spans="1:14" x14ac:dyDescent="0.25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</row>
    <row r="13" spans="1:14" x14ac:dyDescent="0.25">
      <c r="A13" s="15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</row>
    <row r="14" spans="1:14" x14ac:dyDescent="0.25">
      <c r="A14" s="15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</row>
    <row r="15" spans="1:14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14" x14ac:dyDescent="0.25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8" spans="1:7" x14ac:dyDescent="0.25">
      <c r="A18" s="9" t="s">
        <v>86</v>
      </c>
      <c r="B18" s="12">
        <f>IF(OR($B5="",H5=""),"",H5/$B5)</f>
      </c>
      <c r="C18" s="12">
        <f>IF(OR($B6="",H6=""),"",H6/$B6)</f>
      </c>
      <c r="D18" s="12">
        <f>IF(OR($B7="",H7=""),"",H7/$B7)</f>
      </c>
      <c r="E18" s="12">
        <f>IF(OR($B8="",H8=""),"",H8/$B8)</f>
      </c>
      <c r="F18" s="12">
        <f>IF(OR($B9="",H9=""),"",H9/$B9)</f>
      </c>
      <c r="G18" s="12">
        <f>IF(OR($B10="",H10=""),"",H10/$B10)</f>
      </c>
    </row>
    <row r="20" spans="1:1" x14ac:dyDescent="0.25">
      <c r="A20" s="18" t="s">
        <v>87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21316"/>
  </sheetPr>
  <dimension ref="A1:C11"/>
  <sheetViews>
    <sheetView workbookViewId="0" showGridLines="0"/>
  </sheetViews>
  <sheetFormatPr defaultRowHeight="15" outlineLevelRow="0" outlineLevelCol="0" x14ac:dyDescent="55"/>
  <cols>
    <col min="1" max="1" width="28" customWidth="1"/>
    <col min="2" max="2" width="62" customWidth="1"/>
    <col min="3" max="3" width="30" customWidth="1"/>
  </cols>
  <sheetData>
    <row r="1" spans="1:1" x14ac:dyDescent="0.25">
      <c r="A1" s="1" t="s">
        <v>88</v>
      </c>
    </row>
    <row r="2" spans="1:1" x14ac:dyDescent="0.25">
      <c r="A2" s="2" t="s">
        <v>89</v>
      </c>
    </row>
    <row r="4" ht="22" customHeight="1" spans="1:3" x14ac:dyDescent="0.25">
      <c r="A4" s="5" t="s">
        <v>90</v>
      </c>
      <c r="B4" s="5" t="s">
        <v>91</v>
      </c>
      <c r="C4" s="5" t="s">
        <v>92</v>
      </c>
    </row>
    <row r="5" spans="1:3" x14ac:dyDescent="0.25">
      <c r="A5" s="19" t="s">
        <v>93</v>
      </c>
      <c r="B5" s="19" t="s">
        <v>94</v>
      </c>
      <c r="C5" s="19" t="s">
        <v>95</v>
      </c>
    </row>
    <row r="6" spans="1:3" x14ac:dyDescent="0.25">
      <c r="A6" s="19" t="s">
        <v>37</v>
      </c>
      <c r="B6" s="19" t="s">
        <v>96</v>
      </c>
      <c r="C6" s="19" t="s">
        <v>97</v>
      </c>
    </row>
    <row r="7" spans="1:3" x14ac:dyDescent="0.25">
      <c r="A7" s="19" t="s">
        <v>98</v>
      </c>
      <c r="B7" s="19" t="s">
        <v>99</v>
      </c>
      <c r="C7" s="19" t="s">
        <v>100</v>
      </c>
    </row>
    <row r="8" spans="1:3" x14ac:dyDescent="0.25">
      <c r="A8" s="19" t="s">
        <v>101</v>
      </c>
      <c r="B8" s="19" t="s">
        <v>102</v>
      </c>
      <c r="C8" s="19" t="s">
        <v>97</v>
      </c>
    </row>
    <row r="9" spans="1:3" x14ac:dyDescent="0.25">
      <c r="A9" s="19" t="s">
        <v>103</v>
      </c>
      <c r="B9" s="19" t="s">
        <v>104</v>
      </c>
      <c r="C9" s="19" t="s">
        <v>105</v>
      </c>
    </row>
    <row r="10" spans="1:3" x14ac:dyDescent="0.25">
      <c r="A10" s="19" t="s">
        <v>106</v>
      </c>
      <c r="B10" s="19" t="s">
        <v>107</v>
      </c>
      <c r="C10" s="19" t="s">
        <v>97</v>
      </c>
    </row>
    <row r="11" spans="1:3" x14ac:dyDescent="0.25">
      <c r="A11" s="19" t="s">
        <v>108</v>
      </c>
      <c r="B11" s="19" t="s">
        <v>109</v>
      </c>
      <c r="C11" s="19" t="s">
        <v>110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Read me</vt:lpstr>
      <vt:lpstr>Segments</vt:lpstr>
      <vt:lpstr>Channel CAC</vt:lpstr>
      <vt:lpstr>Cohorts</vt:lpstr>
      <vt:lpstr>Definitions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Simplify (withsimplify.in)</dc:creator>
  <dc:title/>
  <dc:subject/>
  <dc:description/>
  <cp:keywords/>
  <cp:category/>
  <cp:lastModifiedBy>Unknown</cp:lastModifiedBy>
  <dcterms:created xsi:type="dcterms:W3CDTF">2026-09-16T09:00:00Z</dcterms:created>
  <dcterms:modified xsi:type="dcterms:W3CDTF">2026-09-16T17:09:58Z</dcterms:modified>
</cp:coreProperties>
</file>